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6E086DD-775F-430F-A767-230BDC0E444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financiranja'!$A$1:$G$24</definedName>
    <definedName name="_xlnm.Print_Area" localSheetId="1">' Račun prihoda i rashoda'!$A$1:$G$90</definedName>
    <definedName name="_xlnm.Print_Area" localSheetId="0">' Sažetak'!$A$1:$J$42</definedName>
    <definedName name="_xlnm.Print_Area" localSheetId="3">'Posebni dio'!$A$1:$G$122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4" l="1"/>
  <c r="D45" i="4"/>
  <c r="F68" i="4"/>
  <c r="G68" i="4"/>
  <c r="D68" i="4"/>
  <c r="C68" i="4"/>
  <c r="F21" i="6"/>
  <c r="F20" i="6" s="1"/>
  <c r="G21" i="6"/>
  <c r="G20" i="6" s="1"/>
  <c r="E21" i="6"/>
  <c r="E20" i="6" s="1"/>
  <c r="D17" i="6"/>
  <c r="G13" i="6"/>
  <c r="C16" i="6"/>
  <c r="C13" i="6"/>
  <c r="C49" i="6"/>
  <c r="C48" i="6" s="1"/>
  <c r="G51" i="6"/>
  <c r="F51" i="6"/>
  <c r="F13" i="6" s="1"/>
  <c r="C46" i="6"/>
  <c r="C43" i="6"/>
  <c r="D71" i="6"/>
  <c r="D69" i="6"/>
  <c r="E68" i="4"/>
  <c r="C76" i="4"/>
  <c r="D64" i="4"/>
  <c r="E64" i="4"/>
  <c r="F64" i="4"/>
  <c r="G64" i="4"/>
  <c r="C64" i="4"/>
  <c r="E45" i="4"/>
  <c r="F45" i="4"/>
  <c r="G45" i="4"/>
  <c r="C51" i="4"/>
  <c r="C53" i="4"/>
  <c r="D53" i="4"/>
  <c r="E53" i="4"/>
  <c r="F53" i="4"/>
  <c r="G53" i="4"/>
  <c r="D41" i="4"/>
  <c r="C41" i="4"/>
  <c r="F41" i="4"/>
  <c r="G41" i="4"/>
  <c r="E41" i="4"/>
  <c r="E52" i="6"/>
  <c r="E51" i="6" s="1"/>
  <c r="E13" i="6" s="1"/>
  <c r="F52" i="6"/>
  <c r="G52" i="6"/>
  <c r="D52" i="6"/>
  <c r="D51" i="6" s="1"/>
  <c r="D13" i="6" s="1"/>
  <c r="D55" i="6"/>
  <c r="E55" i="6"/>
  <c r="F55" i="6"/>
  <c r="G55" i="6"/>
  <c r="E32" i="6"/>
  <c r="E31" i="6" s="1"/>
  <c r="E10" i="6" s="1"/>
  <c r="F32" i="6"/>
  <c r="F31" i="6" s="1"/>
  <c r="F10" i="6" s="1"/>
  <c r="G32" i="6"/>
  <c r="G31" i="6" s="1"/>
  <c r="C23" i="6"/>
  <c r="C27" i="6"/>
  <c r="C29" i="6"/>
  <c r="C32" i="6"/>
  <c r="C31" i="6" s="1"/>
  <c r="C10" i="6" s="1"/>
  <c r="C35" i="6"/>
  <c r="C39" i="6"/>
  <c r="C52" i="6"/>
  <c r="C58" i="6"/>
  <c r="C57" i="6" s="1"/>
  <c r="C18" i="6" s="1"/>
  <c r="C61" i="6"/>
  <c r="C60" i="6" s="1"/>
  <c r="C19" i="6" s="1"/>
  <c r="C65" i="6"/>
  <c r="C64" i="6" s="1"/>
  <c r="C63" i="6" s="1"/>
  <c r="C76" i="6"/>
  <c r="C75" i="6" s="1"/>
  <c r="C74" i="6" s="1"/>
  <c r="C14" i="6" s="1"/>
  <c r="D35" i="6"/>
  <c r="E35" i="6"/>
  <c r="F35" i="6"/>
  <c r="G35" i="6"/>
  <c r="D39" i="6"/>
  <c r="E39" i="6"/>
  <c r="F39" i="6"/>
  <c r="G39" i="6"/>
  <c r="D32" i="6"/>
  <c r="D31" i="6" s="1"/>
  <c r="D10" i="6" s="1"/>
  <c r="C42" i="6" l="1"/>
  <c r="C15" i="6" s="1"/>
  <c r="D68" i="6"/>
  <c r="D63" i="6" s="1"/>
  <c r="C34" i="6"/>
  <c r="C11" i="6" s="1"/>
  <c r="C22" i="6"/>
  <c r="G10" i="6"/>
  <c r="G34" i="6"/>
  <c r="G11" i="6" s="1"/>
  <c r="F34" i="6"/>
  <c r="F11" i="6" s="1"/>
  <c r="E34" i="6"/>
  <c r="D34" i="6"/>
  <c r="C21" i="6" l="1"/>
  <c r="C20" i="6" s="1"/>
  <c r="E11" i="6"/>
  <c r="D11" i="6"/>
  <c r="E26" i="4"/>
  <c r="E16" i="4" l="1"/>
  <c r="F16" i="4"/>
  <c r="G16" i="4"/>
  <c r="D65" i="6" l="1"/>
  <c r="D64" i="6" s="1"/>
  <c r="E65" i="6"/>
  <c r="E64" i="6" s="1"/>
  <c r="F65" i="6"/>
  <c r="F64" i="6" s="1"/>
  <c r="G65" i="6"/>
  <c r="G64" i="6" s="1"/>
  <c r="F78" i="6"/>
  <c r="F75" i="6" s="1"/>
  <c r="F74" i="6" s="1"/>
  <c r="G78" i="6"/>
  <c r="G75" i="6" s="1"/>
  <c r="G74" i="6" s="1"/>
  <c r="E76" i="6"/>
  <c r="E78" i="6"/>
  <c r="D61" i="6"/>
  <c r="D60" i="6" s="1"/>
  <c r="D19" i="6" s="1"/>
  <c r="E61" i="6"/>
  <c r="E60" i="6" s="1"/>
  <c r="E19" i="6" s="1"/>
  <c r="F61" i="6"/>
  <c r="F60" i="6" s="1"/>
  <c r="F19" i="6" s="1"/>
  <c r="G61" i="6"/>
  <c r="G60" i="6" s="1"/>
  <c r="G19" i="6" s="1"/>
  <c r="D58" i="6"/>
  <c r="D57" i="6" s="1"/>
  <c r="D18" i="6" s="1"/>
  <c r="E58" i="6"/>
  <c r="E57" i="6" s="1"/>
  <c r="E18" i="6" s="1"/>
  <c r="F58" i="6"/>
  <c r="F57" i="6" s="1"/>
  <c r="F18" i="6" s="1"/>
  <c r="G58" i="6"/>
  <c r="G57" i="6" s="1"/>
  <c r="G18" i="6" s="1"/>
  <c r="E29" i="6"/>
  <c r="F29" i="6"/>
  <c r="G29" i="6"/>
  <c r="E27" i="6"/>
  <c r="F27" i="6"/>
  <c r="G27" i="6"/>
  <c r="E23" i="6"/>
  <c r="F23" i="6"/>
  <c r="G23" i="6"/>
  <c r="D29" i="6"/>
  <c r="D27" i="6"/>
  <c r="D23" i="6"/>
  <c r="D16" i="4"/>
  <c r="C16" i="4"/>
  <c r="G63" i="6" l="1"/>
  <c r="G14" i="6"/>
  <c r="F63" i="6"/>
  <c r="F14" i="6"/>
  <c r="F22" i="6"/>
  <c r="G22" i="6"/>
  <c r="D22" i="6"/>
  <c r="E22" i="6"/>
  <c r="E75" i="6"/>
  <c r="E74" i="6" s="1"/>
  <c r="G9" i="6" l="1"/>
  <c r="D9" i="6"/>
  <c r="D21" i="6"/>
  <c r="D20" i="6" s="1"/>
  <c r="F9" i="6"/>
  <c r="E9" i="6"/>
  <c r="E63" i="6"/>
  <c r="E14" i="6"/>
  <c r="C9" i="6"/>
  <c r="E120" i="6"/>
  <c r="E119" i="6" s="1"/>
  <c r="E118" i="6" s="1"/>
  <c r="E117" i="6" s="1"/>
  <c r="F120" i="6"/>
  <c r="F119" i="6" s="1"/>
  <c r="F118" i="6" s="1"/>
  <c r="F117" i="6" s="1"/>
  <c r="G120" i="6"/>
  <c r="G119" i="6" s="1"/>
  <c r="G118" i="6" s="1"/>
  <c r="G117" i="6" s="1"/>
  <c r="D120" i="6"/>
  <c r="D119" i="6" s="1"/>
  <c r="D118" i="6" s="1"/>
  <c r="D117" i="6" s="1"/>
  <c r="C120" i="6"/>
  <c r="C119" i="6" s="1"/>
  <c r="C118" i="6" s="1"/>
  <c r="C117" i="6" s="1"/>
  <c r="D112" i="6"/>
  <c r="E112" i="6"/>
  <c r="F112" i="6"/>
  <c r="G112" i="6"/>
  <c r="C112" i="6"/>
  <c r="D114" i="6"/>
  <c r="E114" i="6"/>
  <c r="F114" i="6"/>
  <c r="G114" i="6"/>
  <c r="C114" i="6"/>
  <c r="D100" i="6"/>
  <c r="D99" i="6" s="1"/>
  <c r="D98" i="6" s="1"/>
  <c r="E100" i="6"/>
  <c r="E99" i="6" s="1"/>
  <c r="E98" i="6" s="1"/>
  <c r="F100" i="6"/>
  <c r="F99" i="6" s="1"/>
  <c r="F98" i="6" s="1"/>
  <c r="G100" i="6"/>
  <c r="G99" i="6" s="1"/>
  <c r="G98" i="6" s="1"/>
  <c r="C100" i="6"/>
  <c r="C99" i="6" s="1"/>
  <c r="C98" i="6" s="1"/>
  <c r="D106" i="6"/>
  <c r="D105" i="6" s="1"/>
  <c r="D104" i="6" s="1"/>
  <c r="D103" i="6" s="1"/>
  <c r="E106" i="6"/>
  <c r="E105" i="6" s="1"/>
  <c r="E104" i="6" s="1"/>
  <c r="E103" i="6" s="1"/>
  <c r="F106" i="6"/>
  <c r="F105" i="6" s="1"/>
  <c r="F104" i="6" s="1"/>
  <c r="F103" i="6" s="1"/>
  <c r="G106" i="6"/>
  <c r="G105" i="6" s="1"/>
  <c r="G104" i="6" s="1"/>
  <c r="G103" i="6" s="1"/>
  <c r="C106" i="6"/>
  <c r="C105" i="6" s="1"/>
  <c r="C104" i="6" s="1"/>
  <c r="C103" i="6" s="1"/>
  <c r="D94" i="6"/>
  <c r="D93" i="6" s="1"/>
  <c r="D92" i="6" s="1"/>
  <c r="D91" i="6" s="1"/>
  <c r="E94" i="6"/>
  <c r="E93" i="6" s="1"/>
  <c r="E92" i="6" s="1"/>
  <c r="E91" i="6" s="1"/>
  <c r="F94" i="6"/>
  <c r="F93" i="6" s="1"/>
  <c r="F92" i="6" s="1"/>
  <c r="F91" i="6" s="1"/>
  <c r="G94" i="6"/>
  <c r="G93" i="6" s="1"/>
  <c r="G92" i="6" s="1"/>
  <c r="G91" i="6" s="1"/>
  <c r="C94" i="6"/>
  <c r="C93" i="6" s="1"/>
  <c r="C92" i="6" s="1"/>
  <c r="C91" i="6" s="1"/>
  <c r="D89" i="6"/>
  <c r="D88" i="6" s="1"/>
  <c r="E89" i="6"/>
  <c r="E88" i="6" s="1"/>
  <c r="F89" i="6"/>
  <c r="F88" i="6" s="1"/>
  <c r="G89" i="6"/>
  <c r="G88" i="6" s="1"/>
  <c r="C89" i="6"/>
  <c r="C88" i="6" s="1"/>
  <c r="D84" i="6"/>
  <c r="D83" i="6" s="1"/>
  <c r="E84" i="6"/>
  <c r="E83" i="6" s="1"/>
  <c r="F84" i="6"/>
  <c r="F83" i="6" s="1"/>
  <c r="G84" i="6"/>
  <c r="G83" i="6" s="1"/>
  <c r="C84" i="6"/>
  <c r="C83" i="6" s="1"/>
  <c r="D76" i="6"/>
  <c r="D78" i="6"/>
  <c r="D23" i="5"/>
  <c r="E23" i="5"/>
  <c r="F23" i="5"/>
  <c r="G23" i="5"/>
  <c r="C23" i="5"/>
  <c r="G87" i="6" l="1"/>
  <c r="G86" i="6" s="1"/>
  <c r="G12" i="6"/>
  <c r="G82" i="6"/>
  <c r="G81" i="6" s="1"/>
  <c r="F82" i="6"/>
  <c r="F81" i="6" s="1"/>
  <c r="F87" i="6"/>
  <c r="F86" i="6" s="1"/>
  <c r="F12" i="6"/>
  <c r="E87" i="6"/>
  <c r="E86" i="6" s="1"/>
  <c r="E12" i="6"/>
  <c r="E82" i="6"/>
  <c r="E81" i="6" s="1"/>
  <c r="D87" i="6"/>
  <c r="D86" i="6" s="1"/>
  <c r="D12" i="6"/>
  <c r="D82" i="6"/>
  <c r="D81" i="6" s="1"/>
  <c r="C87" i="6"/>
  <c r="C86" i="6" s="1"/>
  <c r="C12" i="6"/>
  <c r="C82" i="6"/>
  <c r="C81" i="6" s="1"/>
  <c r="C111" i="6"/>
  <c r="C110" i="6" s="1"/>
  <c r="C109" i="6" s="1"/>
  <c r="D111" i="6"/>
  <c r="D110" i="6" s="1"/>
  <c r="D109" i="6" s="1"/>
  <c r="F111" i="6"/>
  <c r="F110" i="6" s="1"/>
  <c r="F109" i="6" s="1"/>
  <c r="G111" i="6"/>
  <c r="G110" i="6" s="1"/>
  <c r="G109" i="6" s="1"/>
  <c r="E111" i="6"/>
  <c r="E110" i="6" s="1"/>
  <c r="E109" i="6" s="1"/>
  <c r="D75" i="6"/>
  <c r="D74" i="6" s="1"/>
  <c r="D18" i="5"/>
  <c r="E18" i="5"/>
  <c r="F18" i="5"/>
  <c r="G18" i="5"/>
  <c r="C18" i="5"/>
  <c r="D21" i="5"/>
  <c r="D20" i="5" s="1"/>
  <c r="E21" i="5"/>
  <c r="E20" i="5" s="1"/>
  <c r="F21" i="5"/>
  <c r="F20" i="5" s="1"/>
  <c r="G21" i="5"/>
  <c r="G20" i="5" s="1"/>
  <c r="C21" i="5"/>
  <c r="C20" i="5" s="1"/>
  <c r="D8" i="5"/>
  <c r="E8" i="5"/>
  <c r="F8" i="5"/>
  <c r="G8" i="5"/>
  <c r="C8" i="5"/>
  <c r="D10" i="5"/>
  <c r="E10" i="5"/>
  <c r="F10" i="5"/>
  <c r="G10" i="5"/>
  <c r="C10" i="5"/>
  <c r="D85" i="4"/>
  <c r="E85" i="4"/>
  <c r="F85" i="4"/>
  <c r="G85" i="4"/>
  <c r="D87" i="4"/>
  <c r="E87" i="4"/>
  <c r="F87" i="4"/>
  <c r="G87" i="4"/>
  <c r="C85" i="4"/>
  <c r="C87" i="4"/>
  <c r="D62" i="4"/>
  <c r="E62" i="4"/>
  <c r="F62" i="4"/>
  <c r="G62" i="4"/>
  <c r="C62" i="4"/>
  <c r="D60" i="4"/>
  <c r="E60" i="4"/>
  <c r="F60" i="4"/>
  <c r="G60" i="4"/>
  <c r="C60" i="4"/>
  <c r="E76" i="4"/>
  <c r="F76" i="4"/>
  <c r="G76" i="4"/>
  <c r="D76" i="4"/>
  <c r="G74" i="4"/>
  <c r="F74" i="4"/>
  <c r="E74" i="4"/>
  <c r="D74" i="4"/>
  <c r="C74" i="4"/>
  <c r="D51" i="4"/>
  <c r="E51" i="4"/>
  <c r="F51" i="4"/>
  <c r="G51" i="4"/>
  <c r="D39" i="4"/>
  <c r="E39" i="4"/>
  <c r="F39" i="4"/>
  <c r="G39" i="4"/>
  <c r="D37" i="4"/>
  <c r="E37" i="4"/>
  <c r="F37" i="4"/>
  <c r="G37" i="4"/>
  <c r="C39" i="4"/>
  <c r="C37" i="4"/>
  <c r="C36" i="4" s="1"/>
  <c r="D22" i="4"/>
  <c r="E22" i="4"/>
  <c r="F22" i="4"/>
  <c r="G22" i="4"/>
  <c r="C22" i="4"/>
  <c r="D26" i="4"/>
  <c r="F26" i="4"/>
  <c r="G26" i="4"/>
  <c r="C26" i="4"/>
  <c r="D9" i="4"/>
  <c r="D8" i="4" s="1"/>
  <c r="E9" i="4"/>
  <c r="E8" i="4" s="1"/>
  <c r="F9" i="4"/>
  <c r="F8" i="4" s="1"/>
  <c r="G9" i="4"/>
  <c r="G8" i="4" s="1"/>
  <c r="C9" i="4"/>
  <c r="C8" i="4" s="1"/>
  <c r="F59" i="4" l="1"/>
  <c r="C59" i="4"/>
  <c r="G36" i="4"/>
  <c r="F36" i="4"/>
  <c r="G59" i="4"/>
  <c r="E36" i="4"/>
  <c r="D36" i="4"/>
  <c r="D59" i="4"/>
  <c r="E59" i="4"/>
  <c r="E8" i="6"/>
  <c r="E7" i="6" s="1"/>
  <c r="E6" i="6" s="1"/>
  <c r="F8" i="6"/>
  <c r="F7" i="6" s="1"/>
  <c r="F6" i="6" s="1"/>
  <c r="G8" i="6"/>
  <c r="G7" i="6" s="1"/>
  <c r="G6" i="6" s="1"/>
  <c r="D8" i="6"/>
  <c r="D14" i="6"/>
  <c r="C8" i="6"/>
  <c r="C7" i="6" s="1"/>
  <c r="C6" i="6" s="1"/>
  <c r="F84" i="4"/>
  <c r="E84" i="4"/>
  <c r="D84" i="4"/>
  <c r="C84" i="4"/>
  <c r="G84" i="4"/>
  <c r="C21" i="4"/>
  <c r="D21" i="4"/>
  <c r="G21" i="4"/>
  <c r="F21" i="4"/>
  <c r="E21" i="4"/>
  <c r="D7" i="6" l="1"/>
  <c r="D6" i="6" s="1"/>
  <c r="F42" i="2"/>
  <c r="G42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F13" i="2"/>
  <c r="J10" i="2"/>
  <c r="I10" i="2"/>
  <c r="H10" i="2"/>
  <c r="G10" i="2"/>
  <c r="F10" i="2"/>
  <c r="J16" i="2" l="1"/>
  <c r="I16" i="2"/>
  <c r="H16" i="2"/>
  <c r="H25" i="2" s="1"/>
  <c r="H32" i="2" s="1"/>
  <c r="H33" i="2" s="1"/>
  <c r="G16" i="2"/>
  <c r="G25" i="2" s="1"/>
  <c r="G32" i="2" s="1"/>
  <c r="G33" i="2" s="1"/>
  <c r="F16" i="2"/>
  <c r="F25" i="2" s="1"/>
  <c r="F32" i="2" s="1"/>
  <c r="F33" i="2" s="1"/>
  <c r="I25" i="2"/>
  <c r="I32" i="2" s="1"/>
  <c r="I33" i="2" s="1"/>
  <c r="J25" i="2"/>
  <c r="J32" i="2" s="1"/>
  <c r="J33" i="2" s="1"/>
</calcChain>
</file>

<file path=xl/sharedStrings.xml><?xml version="1.0" encoding="utf-8"?>
<sst xmlns="http://schemas.openxmlformats.org/spreadsheetml/2006/main" count="347" uniqueCount="129">
  <si>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</si>
  <si>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</si>
  <si>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</si>
  <si>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</si>
  <si>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</si>
  <si>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</si>
  <si>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</si>
  <si>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</si>
  <si>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</si>
  <si>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</si>
  <si>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</si>
  <si>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</si>
  <si>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</si>
  <si>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</si>
  <si>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</si>
  <si>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</si>
  <si>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</si>
  <si>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</si>
  <si>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</si>
  <si>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</si>
  <si>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</si>
  <si>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</si>
  <si>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</si>
  <si>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</si>
  <si>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</si>
  <si>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</si>
  <si>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</si>
  <si>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</si>
  <si>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</si>
  <si>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</si>
  <si>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</si>
  <si>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</si>
  <si>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</si>
  <si>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</si>
  <si>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</si>
  <si>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</si>
  <si>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</si>
  <si>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</si>
  <si>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</si>
  <si>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</si>
  <si>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</si>
  <si>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</si>
  <si>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</si>
  <si>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</si>
  <si>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Opće javne usluge</t>
  </si>
  <si>
    <t>Izvršna i zakonodavna tijela, financijski i fiskalni poslovi</t>
  </si>
  <si>
    <t>Ekonomski poslovi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</si>
  <si>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</si>
  <si>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</si>
  <si>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</si>
  <si>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</si>
  <si>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</si>
  <si>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</si>
  <si>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</si>
  <si>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</si>
  <si>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</si>
  <si>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</si>
  <si>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</si>
  <si>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</si>
  <si>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</si>
  <si>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</si>
  <si>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</si>
  <si>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IZVRŠENJE 
2024.</t>
  </si>
  <si>
    <t>TEKUĆI PLAN 
2025.</t>
  </si>
  <si>
    <t>PLAN 
2026.</t>
  </si>
  <si>
    <t>PROJEKCIJA 
2027.</t>
  </si>
  <si>
    <t>PROJEKCIJA
2028.</t>
  </si>
  <si>
    <t>Prihodi od imovine</t>
  </si>
  <si>
    <t>Prihodi od upravnih i administrativnih pristojbi, pristojbi po posebnim propisima i naknada</t>
  </si>
  <si>
    <t>Prihodi iz nadležnog proračuna i od HZZO-a temeljem ugovornih obveza</t>
  </si>
  <si>
    <t>Kazne, upravne mjere i ostali prihodi</t>
  </si>
  <si>
    <t>Financijski rashodi</t>
  </si>
  <si>
    <t>Rashodi za nabavu proizvedene dugotrajne imovine</t>
  </si>
  <si>
    <t>Rashodi za dodatna ulaganja na nefinancijskoj imovini</t>
  </si>
  <si>
    <t>Pomoći</t>
  </si>
  <si>
    <t>Donacije</t>
  </si>
  <si>
    <t>Prihodi od prodaje ili zamjene nefinancijske imovine i naknade s naslova osiguranja</t>
  </si>
  <si>
    <t>07</t>
  </si>
  <si>
    <t>073</t>
  </si>
  <si>
    <t>Bolničke službe</t>
  </si>
  <si>
    <t>076</t>
  </si>
  <si>
    <t>RAZDJEL 005</t>
  </si>
  <si>
    <t>UPRAVNI ODJEL ZA ZDRAVSTVO, SOCIJALNU SKRB I HRVATSKE BRANITELJE</t>
  </si>
  <si>
    <t>GLAVA/RKP 40703</t>
  </si>
  <si>
    <t>NAFTALAN - SPECIJALNA BOLNICA ZA MEDICINSKU REHABILITACIJU</t>
  </si>
  <si>
    <t>PROGRAM 1001</t>
  </si>
  <si>
    <t>PROGRAM REDOVNE DJELATNOSTI - ZDRAVSTVENA ZAŠTITA</t>
  </si>
  <si>
    <t>Aktivnost A100001</t>
  </si>
  <si>
    <t>PRUŽANJE SPECIJALISTIČKO-KONZILIJARNOG BOLNIČKOG LIJEČENJA</t>
  </si>
  <si>
    <t>Kapitalni projekt K100017</t>
  </si>
  <si>
    <t>WELLTUR NAFTALAN NPOO. C1.6.R1-I1.01-V3.0016</t>
  </si>
  <si>
    <t>PROGRAM 1017</t>
  </si>
  <si>
    <t>JAVNOZDRAVSTVENI PRIORITETI I PREVENCIJA BOLESTI</t>
  </si>
  <si>
    <t>Aktivnost A100014</t>
  </si>
  <si>
    <t>PREVENCIJA MELANOMA KOŽE</t>
  </si>
  <si>
    <t>MINIMALNI STANDARD U ZDRAVSTVU</t>
  </si>
  <si>
    <t>ODRŽAVANJE OBJEKATA - ZDRAVSTVENA USTANOVA</t>
  </si>
  <si>
    <t>PROGRAM 1002</t>
  </si>
  <si>
    <t>KAPITALNA ULAGANJA U ZDRAVSTVU</t>
  </si>
  <si>
    <t>Kapitalni projekt K100001</t>
  </si>
  <si>
    <t>IZGRADNJA I OPREMANJE ZDRAVSTVENIH USTANOVA</t>
  </si>
  <si>
    <t>PROGRAM 1003</t>
  </si>
  <si>
    <t>OTPLATE KREDITA</t>
  </si>
  <si>
    <t>PROGRAM 1018</t>
  </si>
  <si>
    <t>JAČANJE KAPACITETA ZDRAVSTVENE ZAŠTITE</t>
  </si>
  <si>
    <t>Tekući projekt T100004</t>
  </si>
  <si>
    <t>FINANCIJSKA POMOĆ ZA OPREMANJE VANJSKOG BAZENA</t>
  </si>
  <si>
    <t>PRIPREMA I PROVEDBA ŽUPANIJSKIH RAZVOJNIH PROJEKATA</t>
  </si>
  <si>
    <t>Kapitalni projekt K100018</t>
  </si>
  <si>
    <t>WELLTUR NAFTALAN</t>
  </si>
  <si>
    <t>ULAGANJE U ZDRAVSTVENE USTANOVE</t>
  </si>
  <si>
    <t>Tekući projekt T100003</t>
  </si>
  <si>
    <t>POKRIĆE GUBITKA NASTALOG U REDOVNOM POSLOVANJU USTANOVE</t>
  </si>
  <si>
    <t>Prihodi decentralizacija zdravstvo</t>
  </si>
  <si>
    <t>Instrumenti Eu nove generacije</t>
  </si>
  <si>
    <t>Mehanizam za oporavak i otpornost - bespovratna sredstva</t>
  </si>
  <si>
    <t>Pomoći iz državnog proračuna</t>
  </si>
  <si>
    <t>4.I.</t>
  </si>
  <si>
    <t>Prihodi za posebne namjene -HZZO</t>
  </si>
  <si>
    <t>4.A.</t>
  </si>
  <si>
    <t>Prihodi za posebne namjene - ostalo (ustanove u zdravstvu)</t>
  </si>
  <si>
    <t>Poslovi i usluge zdravstva koji nisu drugdje svrstani</t>
  </si>
  <si>
    <t>FINANCIJSKI PLAN NAFTALANA, SPECIJALNE BOLNICE ZA MEDICINSKU REHABILITACIJU,  
ZA 2026. I PROJEKCIJA ZA 2027. I 2028. GODINU</t>
  </si>
  <si>
    <t>5.&amp;</t>
  </si>
  <si>
    <t>NPOO</t>
  </si>
  <si>
    <t>5.µ.</t>
  </si>
  <si>
    <t>POMOĆI - PRORAČUN KOJI NIJE NADLEŽAN</t>
  </si>
  <si>
    <t>5.Y</t>
  </si>
  <si>
    <t>EU POMOĆI - USTANOVE U ZDRAVSTVU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</si>
</sst>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9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121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/>
    </xf>
    <xf numFmtId="3" fontId="14" fillId="0" borderId="4" xfId="2" applyNumberFormat="1" applyFont="1" applyBorder="1" applyAlignment="1">
      <alignment horizontal="right"/>
    </xf>
    <xf numFmtId="0" fontId="16" fillId="3" borderId="2" xfId="2" applyFont="1" applyFill="1" applyBorder="1" applyAlignment="1">
      <alignment horizontal="left" vertical="center"/>
    </xf>
    <xf numFmtId="3" fontId="14" fillId="0" borderId="4" xfId="2" applyNumberFormat="1" applyFont="1" applyBorder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9" fillId="0" borderId="0" xfId="2" applyFont="1"/>
    <xf numFmtId="0" fontId="7" fillId="0" borderId="0" xfId="2" quotePrefix="1" applyFont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quotePrefix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7" fillId="0" borderId="0" xfId="2" applyFont="1"/>
    <xf numFmtId="3" fontId="14" fillId="3" borderId="2" xfId="2" quotePrefix="1" applyNumberFormat="1" applyFont="1" applyFill="1" applyBorder="1" applyAlignment="1">
      <alignment horizontal="right"/>
    </xf>
    <xf numFmtId="3" fontId="14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Font="1" applyFill="1" applyBorder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5" fillId="0" borderId="0" xfId="3" applyFont="1"/>
    <xf numFmtId="0" fontId="9" fillId="0" borderId="0" xfId="3" applyFont="1" applyAlignment="1">
      <alignment vertical="center" wrapText="1"/>
    </xf>
    <xf numFmtId="0" fontId="10" fillId="0" borderId="0" xfId="3" applyFont="1" applyAlignment="1">
      <alignment wrapText="1"/>
    </xf>
    <xf numFmtId="0" fontId="10" fillId="0" borderId="0" xfId="3" applyFont="1" applyAlignment="1">
      <alignment vertical="center" wrapText="1"/>
    </xf>
    <xf numFmtId="0" fontId="22" fillId="0" borderId="0" xfId="3" applyFont="1"/>
    <xf numFmtId="0" fontId="16" fillId="2" borderId="4" xfId="3" applyFont="1" applyFill="1" applyBorder="1" applyAlignment="1">
      <alignment horizontal="left" vertical="center" wrapText="1"/>
    </xf>
    <xf numFmtId="0" fontId="17" fillId="2" borderId="4" xfId="3" applyFont="1" applyFill="1" applyBorder="1" applyAlignment="1">
      <alignment horizontal="left" vertical="center" wrapText="1"/>
    </xf>
    <xf numFmtId="0" fontId="17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/>
    </xf>
    <xf numFmtId="0" fontId="17" fillId="2" borderId="4" xfId="3" quotePrefix="1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/>
    </xf>
    <xf numFmtId="0" fontId="16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vertical="center" wrapText="1"/>
    </xf>
    <xf numFmtId="0" fontId="17" fillId="2" borderId="4" xfId="3" applyFont="1" applyFill="1" applyBorder="1" applyAlignment="1">
      <alignment horizontal="left" vertical="center" wrapText="1" indent="2"/>
    </xf>
    <xf numFmtId="0" fontId="17" fillId="2" borderId="4" xfId="3" quotePrefix="1" applyFont="1" applyFill="1" applyBorder="1" applyAlignment="1">
      <alignment horizontal="left" vertical="center" indent="2"/>
    </xf>
    <xf numFmtId="0" fontId="6" fillId="0" borderId="0" xfId="3" applyFont="1" applyAlignment="1">
      <alignment vertical="center" wrapText="1"/>
    </xf>
    <xf numFmtId="49" fontId="16" fillId="2" borderId="4" xfId="3" applyNumberFormat="1" applyFont="1" applyFill="1" applyBorder="1" applyAlignment="1">
      <alignment horizontal="left" vertical="center" wrapText="1"/>
    </xf>
    <xf numFmtId="49" fontId="17" fillId="2" borderId="4" xfId="3" applyNumberFormat="1" applyFont="1" applyFill="1" applyBorder="1" applyAlignment="1">
      <alignment horizontal="left" vertical="center" wrapText="1" indent="2"/>
    </xf>
    <xf numFmtId="49" fontId="17" fillId="2" borderId="4" xfId="3" quotePrefix="1" applyNumberFormat="1" applyFont="1" applyFill="1" applyBorder="1" applyAlignment="1">
      <alignment horizontal="left" vertical="center" indent="2"/>
    </xf>
    <xf numFmtId="49" fontId="16" fillId="2" borderId="4" xfId="3" quotePrefix="1" applyNumberFormat="1" applyFont="1" applyFill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5" fillId="0" borderId="4" xfId="3" applyFont="1" applyBorder="1"/>
    <xf numFmtId="0" fontId="5" fillId="0" borderId="0" xfId="3" applyFont="1" applyAlignment="1">
      <alignment horizontal="left" indent="1"/>
    </xf>
    <xf numFmtId="0" fontId="23" fillId="2" borderId="4" xfId="3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 indent="6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 indent="7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horizontal="left" vertical="center" wrapText="1" indent="4"/>
    </xf>
    <xf numFmtId="4" fontId="24" fillId="0" borderId="4" xfId="0" applyNumberFormat="1" applyFont="1" applyBorder="1" applyAlignment="1">
      <alignment horizontal="right"/>
    </xf>
    <xf numFmtId="4" fontId="25" fillId="4" borderId="2" xfId="0" quotePrefix="1" applyNumberFormat="1" applyFont="1" applyFill="1" applyBorder="1" applyAlignment="1">
      <alignment horizontal="right"/>
    </xf>
    <xf numFmtId="4" fontId="9" fillId="2" borderId="4" xfId="3" applyNumberFormat="1" applyFont="1" applyFill="1" applyBorder="1" applyAlignment="1">
      <alignment horizontal="right"/>
    </xf>
    <xf numFmtId="0" fontId="17" fillId="2" borderId="0" xfId="3" quotePrefix="1" applyFont="1" applyFill="1" applyAlignment="1">
      <alignment horizontal="left" vertical="center" indent="2"/>
    </xf>
    <xf numFmtId="4" fontId="9" fillId="2" borderId="4" xfId="3" applyNumberFormat="1" applyFont="1" applyFill="1" applyBorder="1" applyAlignment="1">
      <alignment horizontal="right" wrapText="1"/>
    </xf>
    <xf numFmtId="4" fontId="16" fillId="2" borderId="4" xfId="3" applyNumberFormat="1" applyFont="1" applyFill="1" applyBorder="1" applyAlignment="1">
      <alignment horizontal="center" vertical="center" wrapText="1"/>
    </xf>
    <xf numFmtId="4" fontId="9" fillId="2" borderId="0" xfId="3" applyNumberFormat="1" applyFont="1" applyFill="1" applyAlignment="1">
      <alignment horizontal="right"/>
    </xf>
    <xf numFmtId="0" fontId="17" fillId="2" borderId="0" xfId="3" quotePrefix="1" applyFont="1" applyFill="1" applyAlignment="1">
      <alignment horizontal="left" vertical="center" wrapText="1"/>
    </xf>
    <xf numFmtId="4" fontId="17" fillId="2" borderId="0" xfId="3" quotePrefix="1" applyNumberFormat="1" applyFont="1" applyFill="1" applyAlignment="1">
      <alignment horizontal="left" vertical="center" wrapText="1"/>
    </xf>
    <xf numFmtId="4" fontId="12" fillId="0" borderId="4" xfId="3" applyNumberFormat="1" applyFont="1" applyBorder="1" applyAlignment="1">
      <alignment horizontal="center"/>
    </xf>
    <xf numFmtId="4" fontId="23" fillId="2" borderId="4" xfId="3" applyNumberFormat="1" applyFont="1" applyFill="1" applyBorder="1" applyAlignment="1">
      <alignment horizontal="center" vertical="center" wrapText="1"/>
    </xf>
    <xf numFmtId="3" fontId="27" fillId="2" borderId="4" xfId="0" applyNumberFormat="1" applyFont="1" applyFill="1" applyBorder="1" applyAlignment="1">
      <alignment horizontal="right"/>
    </xf>
    <xf numFmtId="4" fontId="17" fillId="2" borderId="4" xfId="3" applyNumberFormat="1" applyFont="1" applyFill="1" applyBorder="1" applyAlignment="1">
      <alignment horizontal="right" vertical="center" wrapText="1"/>
    </xf>
    <xf numFmtId="0" fontId="28" fillId="8" borderId="4" xfId="7" applyFont="1" applyBorder="1" applyAlignment="1">
      <alignment horizontal="center" vertical="center" wrapText="1"/>
    </xf>
    <xf numFmtId="0" fontId="28" fillId="8" borderId="4" xfId="7" quotePrefix="1" applyFont="1" applyBorder="1" applyAlignment="1">
      <alignment horizontal="center" vertical="center" wrapText="1"/>
    </xf>
    <xf numFmtId="0" fontId="30" fillId="5" borderId="4" xfId="4" applyFont="1" applyBorder="1" applyAlignment="1">
      <alignment horizontal="center" vertical="center" wrapText="1"/>
    </xf>
    <xf numFmtId="0" fontId="30" fillId="5" borderId="4" xfId="4" quotePrefix="1" applyFont="1" applyBorder="1" applyAlignment="1">
      <alignment horizontal="center" vertical="center" wrapText="1"/>
    </xf>
    <xf numFmtId="0" fontId="28" fillId="8" borderId="4" xfId="7" applyFont="1" applyBorder="1" applyAlignment="1">
      <alignment horizontal="left" vertical="center" wrapText="1"/>
    </xf>
    <xf numFmtId="0" fontId="28" fillId="8" borderId="4" xfId="7" applyFont="1" applyBorder="1" applyAlignment="1">
      <alignment horizontal="left" vertical="center" wrapText="1" indent="1"/>
    </xf>
    <xf numFmtId="0" fontId="28" fillId="6" borderId="4" xfId="5" applyFont="1" applyBorder="1" applyAlignment="1">
      <alignment horizontal="left" vertical="center" wrapText="1" indent="2"/>
    </xf>
    <xf numFmtId="0" fontId="28" fillId="6" borderId="4" xfId="5" applyFont="1" applyBorder="1" applyAlignment="1">
      <alignment horizontal="left" vertical="center" wrapText="1" indent="3"/>
    </xf>
    <xf numFmtId="4" fontId="28" fillId="8" borderId="4" xfId="7" applyNumberFormat="1" applyFont="1" applyBorder="1" applyAlignment="1">
      <alignment horizontal="center"/>
    </xf>
    <xf numFmtId="4" fontId="28" fillId="6" borderId="5" xfId="5" applyNumberFormat="1" applyFont="1" applyBorder="1" applyAlignment="1">
      <alignment horizontal="center" vertical="center"/>
    </xf>
    <xf numFmtId="4" fontId="28" fillId="6" borderId="5" xfId="5" applyNumberFormat="1" applyFont="1" applyBorder="1" applyAlignment="1">
      <alignment horizontal="center" vertical="center" wrapText="1"/>
    </xf>
    <xf numFmtId="49" fontId="31" fillId="7" borderId="5" xfId="6" applyNumberFormat="1" applyFont="1" applyBorder="1" applyAlignment="1">
      <alignment horizontal="center" wrapText="1"/>
    </xf>
    <xf numFmtId="4" fontId="31" fillId="7" borderId="5" xfId="6" applyNumberFormat="1" applyFont="1" applyBorder="1" applyAlignment="1">
      <alignment horizontal="left" wrapText="1"/>
    </xf>
    <xf numFmtId="4" fontId="31" fillId="7" borderId="4" xfId="6" applyNumberFormat="1" applyFont="1" applyBorder="1" applyAlignment="1">
      <alignment horizontal="center"/>
    </xf>
    <xf numFmtId="4" fontId="5" fillId="0" borderId="0" xfId="3" applyNumberFormat="1" applyFont="1"/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5" fillId="0" borderId="4" xfId="3" quotePrefix="1" applyFont="1" applyBorder="1" applyAlignment="1">
      <alignment horizontal="center" vertical="center" wrapText="1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Font="1" applyBorder="1" applyAlignment="1">
      <alignment vertical="center"/>
    </xf>
    <xf numFmtId="0" fontId="16" fillId="3" borderId="2" xfId="2" quotePrefix="1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 wrapText="1"/>
    </xf>
    <xf numFmtId="0" fontId="16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6" fillId="0" borderId="2" xfId="2" quotePrefix="1" applyFont="1" applyBorder="1" applyAlignment="1">
      <alignment horizontal="left" vertical="center"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/>
    </xf>
    <xf numFmtId="0" fontId="16" fillId="3" borderId="3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10" fillId="0" borderId="0" xfId="3" applyFont="1" applyAlignment="1">
      <alignment wrapText="1"/>
    </xf>
  </cellXfs>
  <cellStyles count="8">
    <cellStyle name="20% - Isticanje1" xfId="5" builtinId="30"/>
    <cellStyle name="40% - Isticanje1" xfId="6" builtinId="31"/>
    <cellStyle name="60% - Isticanje1" xfId="7" builtinId="32"/>
    <cellStyle name="Isticanje1" xfId="4" builtinId="29"/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A2" sqref="A2:J2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2"/>
    </row>
    <row r="2" spans="1:10" s="2" customFormat="1" ht="51" customHeight="1" x14ac:dyDescent="0.25">
      <c r="A2" s="110" t="s">
        <v>122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92" t="s">
        <v>0</v>
      </c>
      <c r="B4" s="92"/>
      <c r="C4" s="92"/>
      <c r="D4" s="92"/>
      <c r="E4" s="92"/>
      <c r="F4" s="92"/>
      <c r="G4" s="92"/>
      <c r="H4" s="92"/>
      <c r="I4" s="111"/>
      <c r="J4" s="111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92" t="s">
        <v>13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8" t="s">
        <v>12</v>
      </c>
      <c r="B8" s="109"/>
      <c r="C8" s="109"/>
      <c r="D8" s="109"/>
      <c r="E8" s="109"/>
      <c r="F8" s="59" t="s">
        <v>62</v>
      </c>
      <c r="G8" s="59" t="s">
        <v>63</v>
      </c>
      <c r="H8" s="60" t="s">
        <v>64</v>
      </c>
      <c r="I8" s="60" t="s">
        <v>65</v>
      </c>
      <c r="J8" s="60" t="s">
        <v>66</v>
      </c>
    </row>
    <row r="9" spans="1:10" s="32" customFormat="1" ht="12" customHeight="1" x14ac:dyDescent="0.25">
      <c r="A9" s="94">
        <v>1</v>
      </c>
      <c r="B9" s="94"/>
      <c r="C9" s="94"/>
      <c r="D9" s="94"/>
      <c r="E9" s="94"/>
      <c r="F9" s="61">
        <v>2</v>
      </c>
      <c r="G9" s="61">
        <v>3</v>
      </c>
      <c r="H9" s="62">
        <v>4</v>
      </c>
      <c r="I9" s="62">
        <v>5</v>
      </c>
      <c r="J9" s="62">
        <v>6</v>
      </c>
    </row>
    <row r="10" spans="1:10" s="2" customFormat="1" x14ac:dyDescent="0.25">
      <c r="A10" s="112" t="s">
        <v>3</v>
      </c>
      <c r="B10" s="104"/>
      <c r="C10" s="104"/>
      <c r="D10" s="104"/>
      <c r="E10" s="113"/>
      <c r="F10" s="10">
        <f>F11+F12</f>
        <v>7573522.5099999998</v>
      </c>
      <c r="G10" s="10">
        <f t="shared" ref="G10:J10" si="0">G11+G12</f>
        <v>9477950</v>
      </c>
      <c r="H10" s="10">
        <f t="shared" si="0"/>
        <v>10896534</v>
      </c>
      <c r="I10" s="10">
        <f t="shared" si="0"/>
        <v>9489188</v>
      </c>
      <c r="J10" s="10">
        <f t="shared" si="0"/>
        <v>9489092</v>
      </c>
    </row>
    <row r="11" spans="1:10" s="2" customFormat="1" x14ac:dyDescent="0.25">
      <c r="A11" s="105" t="s">
        <v>1</v>
      </c>
      <c r="B11" s="106"/>
      <c r="C11" s="106"/>
      <c r="D11" s="106"/>
      <c r="E11" s="102"/>
      <c r="F11" s="11">
        <v>7573522.5099999998</v>
      </c>
      <c r="G11" s="11">
        <v>9477950</v>
      </c>
      <c r="H11" s="11">
        <v>10896534</v>
      </c>
      <c r="I11" s="11">
        <v>9489188</v>
      </c>
      <c r="J11" s="11">
        <v>9489092</v>
      </c>
    </row>
    <row r="12" spans="1:10" s="2" customFormat="1" x14ac:dyDescent="0.25">
      <c r="A12" s="101" t="s">
        <v>2</v>
      </c>
      <c r="B12" s="102"/>
      <c r="C12" s="102"/>
      <c r="D12" s="102"/>
      <c r="E12" s="102"/>
      <c r="F12" s="11">
        <v>0</v>
      </c>
      <c r="G12" s="11">
        <v>0</v>
      </c>
      <c r="H12" s="11">
        <v>0</v>
      </c>
      <c r="I12" s="11">
        <v>0</v>
      </c>
      <c r="J12" s="11">
        <v>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7278118.6200000001</v>
      </c>
      <c r="G13" s="10">
        <f t="shared" ref="G13:J13" si="1">G14+G15</f>
        <v>9640110</v>
      </c>
      <c r="H13" s="10">
        <f t="shared" si="1"/>
        <v>9853128</v>
      </c>
      <c r="I13" s="10">
        <f t="shared" si="1"/>
        <v>8995348</v>
      </c>
      <c r="J13" s="10">
        <f t="shared" si="1"/>
        <v>9000848</v>
      </c>
    </row>
    <row r="14" spans="1:10" s="2" customFormat="1" x14ac:dyDescent="0.25">
      <c r="A14" s="107" t="s">
        <v>4</v>
      </c>
      <c r="B14" s="106"/>
      <c r="C14" s="106"/>
      <c r="D14" s="106"/>
      <c r="E14" s="106"/>
      <c r="F14" s="11">
        <v>6970835</v>
      </c>
      <c r="G14" s="11">
        <v>7894353</v>
      </c>
      <c r="H14" s="11">
        <v>8989036</v>
      </c>
      <c r="I14" s="11">
        <v>8874995</v>
      </c>
      <c r="J14" s="13">
        <v>8882938</v>
      </c>
    </row>
    <row r="15" spans="1:10" s="2" customFormat="1" x14ac:dyDescent="0.25">
      <c r="A15" s="101" t="s">
        <v>5</v>
      </c>
      <c r="B15" s="102"/>
      <c r="C15" s="102"/>
      <c r="D15" s="102"/>
      <c r="E15" s="102"/>
      <c r="F15" s="11">
        <v>307283.62</v>
      </c>
      <c r="G15" s="11">
        <v>1745757</v>
      </c>
      <c r="H15" s="11">
        <v>864092</v>
      </c>
      <c r="I15" s="11">
        <v>120353</v>
      </c>
      <c r="J15" s="13">
        <v>117910</v>
      </c>
    </row>
    <row r="16" spans="1:10" s="2" customFormat="1" x14ac:dyDescent="0.25">
      <c r="A16" s="103" t="s">
        <v>7</v>
      </c>
      <c r="B16" s="104"/>
      <c r="C16" s="104"/>
      <c r="D16" s="104"/>
      <c r="E16" s="104"/>
      <c r="F16" s="10">
        <f>F10-F13</f>
        <v>295403.88999999966</v>
      </c>
      <c r="G16" s="10">
        <f t="shared" ref="G16:J16" si="2">G10-G13</f>
        <v>-162160</v>
      </c>
      <c r="H16" s="10">
        <f t="shared" si="2"/>
        <v>1043406</v>
      </c>
      <c r="I16" s="10">
        <f t="shared" si="2"/>
        <v>493840</v>
      </c>
      <c r="J16" s="10">
        <f t="shared" si="2"/>
        <v>488244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92" t="s">
        <v>14</v>
      </c>
      <c r="B18" s="93"/>
      <c r="C18" s="93"/>
      <c r="D18" s="93"/>
      <c r="E18" s="93"/>
      <c r="F18" s="93"/>
      <c r="G18" s="93"/>
      <c r="H18" s="93"/>
      <c r="I18" s="93"/>
      <c r="J18" s="93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108" t="s">
        <v>12</v>
      </c>
      <c r="B20" s="109"/>
      <c r="C20" s="109"/>
      <c r="D20" s="109"/>
      <c r="E20" s="109"/>
      <c r="F20" s="59" t="s">
        <v>62</v>
      </c>
      <c r="G20" s="59" t="s">
        <v>63</v>
      </c>
      <c r="H20" s="60" t="s">
        <v>64</v>
      </c>
      <c r="I20" s="60" t="s">
        <v>65</v>
      </c>
      <c r="J20" s="60" t="s">
        <v>66</v>
      </c>
    </row>
    <row r="21" spans="1:10" s="32" customFormat="1" ht="12" customHeight="1" x14ac:dyDescent="0.25">
      <c r="A21" s="94">
        <v>1</v>
      </c>
      <c r="B21" s="94"/>
      <c r="C21" s="94"/>
      <c r="D21" s="94"/>
      <c r="E21" s="94"/>
      <c r="F21" s="61">
        <v>2</v>
      </c>
      <c r="G21" s="61">
        <v>3</v>
      </c>
      <c r="H21" s="62">
        <v>4</v>
      </c>
      <c r="I21" s="62">
        <v>5</v>
      </c>
      <c r="J21" s="62">
        <v>6</v>
      </c>
    </row>
    <row r="22" spans="1:10" s="2" customFormat="1" x14ac:dyDescent="0.25">
      <c r="A22" s="101" t="s">
        <v>8</v>
      </c>
      <c r="B22" s="102"/>
      <c r="C22" s="102"/>
      <c r="D22" s="102"/>
      <c r="E22" s="102"/>
      <c r="F22" s="11">
        <v>0</v>
      </c>
      <c r="G22" s="11">
        <v>0</v>
      </c>
      <c r="H22" s="11">
        <v>0</v>
      </c>
      <c r="I22" s="11">
        <v>0</v>
      </c>
      <c r="J22" s="13">
        <v>0</v>
      </c>
    </row>
    <row r="23" spans="1:10" s="2" customFormat="1" x14ac:dyDescent="0.25">
      <c r="A23" s="101" t="s">
        <v>9</v>
      </c>
      <c r="B23" s="102"/>
      <c r="C23" s="102"/>
      <c r="D23" s="102"/>
      <c r="E23" s="102"/>
      <c r="F23" s="64">
        <v>337839.84</v>
      </c>
      <c r="G23" s="64">
        <v>337840</v>
      </c>
      <c r="H23" s="11">
        <v>337839.99966819299</v>
      </c>
      <c r="I23" s="11">
        <v>337840</v>
      </c>
      <c r="J23" s="13">
        <v>337840</v>
      </c>
    </row>
    <row r="24" spans="1:10" s="2" customFormat="1" x14ac:dyDescent="0.25">
      <c r="A24" s="103" t="s">
        <v>10</v>
      </c>
      <c r="B24" s="104"/>
      <c r="C24" s="104"/>
      <c r="D24" s="104"/>
      <c r="E24" s="104"/>
      <c r="F24" s="10">
        <f>F22-F23</f>
        <v>-337839.84</v>
      </c>
      <c r="G24" s="10">
        <f t="shared" ref="G24:J24" si="3">G22-G23</f>
        <v>-337840</v>
      </c>
      <c r="H24" s="10">
        <f t="shared" si="3"/>
        <v>-337839.99966819299</v>
      </c>
      <c r="I24" s="10">
        <f t="shared" si="3"/>
        <v>-337840</v>
      </c>
      <c r="J24" s="10">
        <f t="shared" si="3"/>
        <v>-337840</v>
      </c>
    </row>
    <row r="25" spans="1:10" s="2" customFormat="1" x14ac:dyDescent="0.25">
      <c r="A25" s="103" t="s">
        <v>11</v>
      </c>
      <c r="B25" s="104"/>
      <c r="C25" s="104"/>
      <c r="D25" s="104"/>
      <c r="E25" s="104"/>
      <c r="F25" s="10">
        <f>F16+F24</f>
        <v>-42435.950000000361</v>
      </c>
      <c r="G25" s="10">
        <f t="shared" ref="G25:J25" si="4">G16+G24</f>
        <v>-500000</v>
      </c>
      <c r="H25" s="10">
        <f t="shared" si="4"/>
        <v>705566.00033180695</v>
      </c>
      <c r="I25" s="10">
        <f t="shared" si="4"/>
        <v>156000</v>
      </c>
      <c r="J25" s="10">
        <f t="shared" si="4"/>
        <v>150404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92" t="s">
        <v>15</v>
      </c>
      <c r="B27" s="93"/>
      <c r="C27" s="93"/>
      <c r="D27" s="93"/>
      <c r="E27" s="93"/>
      <c r="F27" s="93"/>
      <c r="G27" s="93"/>
      <c r="H27" s="93"/>
      <c r="I27" s="93"/>
      <c r="J27" s="93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95" t="s">
        <v>21</v>
      </c>
      <c r="B29" s="96"/>
      <c r="C29" s="96"/>
      <c r="D29" s="96"/>
      <c r="E29" s="97"/>
      <c r="F29" s="59" t="s">
        <v>62</v>
      </c>
      <c r="G29" s="59" t="s">
        <v>63</v>
      </c>
      <c r="H29" s="60" t="s">
        <v>64</v>
      </c>
      <c r="I29" s="60" t="s">
        <v>65</v>
      </c>
      <c r="J29" s="60" t="s">
        <v>66</v>
      </c>
    </row>
    <row r="30" spans="1:10" s="32" customFormat="1" ht="12" customHeight="1" x14ac:dyDescent="0.25">
      <c r="A30" s="94">
        <v>1</v>
      </c>
      <c r="B30" s="94"/>
      <c r="C30" s="94"/>
      <c r="D30" s="94"/>
      <c r="E30" s="94"/>
      <c r="F30" s="61">
        <v>2</v>
      </c>
      <c r="G30" s="61">
        <v>3</v>
      </c>
      <c r="H30" s="62">
        <v>4</v>
      </c>
      <c r="I30" s="62">
        <v>5</v>
      </c>
      <c r="J30" s="62">
        <v>6</v>
      </c>
    </row>
    <row r="31" spans="1:10" s="2" customFormat="1" ht="15" customHeight="1" x14ac:dyDescent="0.25">
      <c r="A31" s="98" t="s">
        <v>16</v>
      </c>
      <c r="B31" s="99"/>
      <c r="C31" s="99"/>
      <c r="D31" s="99"/>
      <c r="E31" s="100"/>
      <c r="F31" s="65">
        <v>-418969</v>
      </c>
      <c r="G31" s="65">
        <v>0</v>
      </c>
      <c r="H31" s="17">
        <v>-1011970</v>
      </c>
      <c r="I31" s="17">
        <v>-306404</v>
      </c>
      <c r="J31" s="18">
        <v>-150404</v>
      </c>
    </row>
    <row r="32" spans="1:10" s="2" customFormat="1" ht="15" customHeight="1" x14ac:dyDescent="0.25">
      <c r="A32" s="103" t="s">
        <v>17</v>
      </c>
      <c r="B32" s="104"/>
      <c r="C32" s="104"/>
      <c r="D32" s="104"/>
      <c r="E32" s="104"/>
      <c r="F32" s="19">
        <f>F25+F31</f>
        <v>-461404.95000000036</v>
      </c>
      <c r="G32" s="19">
        <f t="shared" ref="G32:J32" si="5">G25+G31</f>
        <v>-500000</v>
      </c>
      <c r="H32" s="19">
        <f t="shared" si="5"/>
        <v>-306403.99966819305</v>
      </c>
      <c r="I32" s="19">
        <f t="shared" si="5"/>
        <v>-150404</v>
      </c>
      <c r="J32" s="20">
        <f t="shared" si="5"/>
        <v>0</v>
      </c>
    </row>
    <row r="33" spans="1:10" s="2" customFormat="1" ht="45" customHeight="1" x14ac:dyDescent="0.25">
      <c r="A33" s="112" t="s">
        <v>18</v>
      </c>
      <c r="B33" s="114"/>
      <c r="C33" s="114"/>
      <c r="D33" s="114"/>
      <c r="E33" s="115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16" t="s">
        <v>19</v>
      </c>
      <c r="B35" s="116"/>
      <c r="C35" s="116"/>
      <c r="D35" s="116"/>
      <c r="E35" s="116"/>
      <c r="F35" s="116"/>
      <c r="G35" s="116"/>
      <c r="H35" s="116"/>
      <c r="I35" s="116"/>
      <c r="J35" s="116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95" t="s">
        <v>21</v>
      </c>
      <c r="B37" s="96"/>
      <c r="C37" s="96"/>
      <c r="D37" s="96"/>
      <c r="E37" s="97"/>
      <c r="F37" s="59" t="s">
        <v>62</v>
      </c>
      <c r="G37" s="59" t="s">
        <v>63</v>
      </c>
      <c r="H37" s="60" t="s">
        <v>64</v>
      </c>
      <c r="I37" s="60" t="s">
        <v>65</v>
      </c>
      <c r="J37" s="60" t="s">
        <v>66</v>
      </c>
    </row>
    <row r="38" spans="1:10" s="32" customFormat="1" ht="12" customHeight="1" x14ac:dyDescent="0.25">
      <c r="A38" s="94">
        <v>1</v>
      </c>
      <c r="B38" s="94"/>
      <c r="C38" s="94"/>
      <c r="D38" s="94"/>
      <c r="E38" s="94"/>
      <c r="F38" s="61">
        <v>2</v>
      </c>
      <c r="G38" s="61">
        <v>3</v>
      </c>
      <c r="H38" s="62">
        <v>4</v>
      </c>
      <c r="I38" s="62">
        <v>5</v>
      </c>
      <c r="J38" s="62">
        <v>6</v>
      </c>
    </row>
    <row r="39" spans="1:10" s="2" customFormat="1" x14ac:dyDescent="0.25">
      <c r="A39" s="98" t="s">
        <v>16</v>
      </c>
      <c r="B39" s="99"/>
      <c r="C39" s="99"/>
      <c r="D39" s="99"/>
      <c r="E39" s="100"/>
      <c r="F39" s="65">
        <v>-418969</v>
      </c>
      <c r="G39" s="17">
        <v>-500000</v>
      </c>
      <c r="H39" s="17">
        <v>-1011970</v>
      </c>
      <c r="I39" s="17">
        <f>H42</f>
        <v>-306404</v>
      </c>
      <c r="J39" s="18">
        <f>I42</f>
        <v>-150404</v>
      </c>
    </row>
    <row r="40" spans="1:10" s="2" customFormat="1" ht="28.5" customHeight="1" x14ac:dyDescent="0.25">
      <c r="A40" s="98" t="s">
        <v>20</v>
      </c>
      <c r="B40" s="99"/>
      <c r="C40" s="99"/>
      <c r="D40" s="99"/>
      <c r="E40" s="100"/>
      <c r="F40" s="65">
        <v>-418969</v>
      </c>
      <c r="G40" s="17">
        <v>-500000</v>
      </c>
      <c r="H40" s="17">
        <v>-705566</v>
      </c>
      <c r="I40" s="17">
        <v>-156000</v>
      </c>
      <c r="J40" s="18">
        <v>-150404</v>
      </c>
    </row>
    <row r="41" spans="1:10" s="2" customFormat="1" ht="25.5" customHeight="1" x14ac:dyDescent="0.25">
      <c r="A41" s="98" t="s">
        <v>61</v>
      </c>
      <c r="B41" s="117"/>
      <c r="C41" s="117"/>
      <c r="D41" s="117"/>
      <c r="E41" s="118"/>
      <c r="F41" s="65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103" t="s">
        <v>17</v>
      </c>
      <c r="B42" s="104"/>
      <c r="C42" s="104"/>
      <c r="D42" s="104"/>
      <c r="E42" s="104"/>
      <c r="F42" s="25">
        <f>F39-F40+F41</f>
        <v>0</v>
      </c>
      <c r="G42" s="25">
        <f t="shared" ref="G42:J42" si="7">G39-G40+G41</f>
        <v>0</v>
      </c>
      <c r="H42" s="25">
        <f t="shared" si="7"/>
        <v>-306404</v>
      </c>
      <c r="I42" s="25">
        <f t="shared" si="7"/>
        <v>-150404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topLeftCell="A67" zoomScaleNormal="100" workbookViewId="0">
      <selection activeCell="E49" sqref="E49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9" t="s">
        <v>22</v>
      </c>
      <c r="B2" s="119"/>
      <c r="C2" s="119"/>
      <c r="D2" s="119"/>
      <c r="E2" s="119"/>
      <c r="F2" s="119"/>
      <c r="G2" s="119"/>
      <c r="H2" s="4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9" t="s">
        <v>23</v>
      </c>
      <c r="B4" s="119"/>
      <c r="C4" s="119"/>
      <c r="D4" s="119"/>
      <c r="E4" s="119"/>
      <c r="F4" s="119"/>
      <c r="G4" s="119"/>
      <c r="H4" s="4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30" x14ac:dyDescent="0.25">
      <c r="A6" s="77" t="s">
        <v>38</v>
      </c>
      <c r="B6" s="77" t="s">
        <v>21</v>
      </c>
      <c r="C6" s="78" t="s">
        <v>62</v>
      </c>
      <c r="D6" s="78" t="s">
        <v>63</v>
      </c>
      <c r="E6" s="77" t="s">
        <v>64</v>
      </c>
      <c r="F6" s="77" t="s">
        <v>65</v>
      </c>
      <c r="G6" s="77" t="s">
        <v>66</v>
      </c>
    </row>
    <row r="7" spans="1:10" s="36" customFormat="1" x14ac:dyDescent="0.2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</row>
    <row r="8" spans="1:10" x14ac:dyDescent="0.25">
      <c r="A8" s="37"/>
      <c r="B8" s="37" t="s">
        <v>24</v>
      </c>
      <c r="C8" s="69">
        <f>SUM(C9+C16)</f>
        <v>7573522.5099999998</v>
      </c>
      <c r="D8" s="69">
        <f t="shared" ref="D8:G8" si="0">SUM(D9+D16)</f>
        <v>9857950</v>
      </c>
      <c r="E8" s="69">
        <f t="shared" si="0"/>
        <v>10896534</v>
      </c>
      <c r="F8" s="69">
        <f t="shared" si="0"/>
        <v>9489188</v>
      </c>
      <c r="G8" s="69">
        <f t="shared" si="0"/>
        <v>9489092</v>
      </c>
    </row>
    <row r="9" spans="1:10" x14ac:dyDescent="0.25">
      <c r="A9" s="37">
        <v>6</v>
      </c>
      <c r="B9" s="37" t="s">
        <v>25</v>
      </c>
      <c r="C9" s="69">
        <f>SUM(C10:C15)</f>
        <v>7573522.5099999998</v>
      </c>
      <c r="D9" s="69">
        <f t="shared" ref="D9:G9" si="1">SUM(D10:D15)</f>
        <v>9857950</v>
      </c>
      <c r="E9" s="69">
        <f t="shared" si="1"/>
        <v>10896534</v>
      </c>
      <c r="F9" s="69">
        <f t="shared" si="1"/>
        <v>9489188</v>
      </c>
      <c r="G9" s="69">
        <f t="shared" si="1"/>
        <v>9489092</v>
      </c>
    </row>
    <row r="10" spans="1:10" ht="25.5" x14ac:dyDescent="0.25">
      <c r="A10" s="45">
        <v>63</v>
      </c>
      <c r="B10" s="38" t="s">
        <v>26</v>
      </c>
      <c r="C10" s="66">
        <v>195110.58</v>
      </c>
      <c r="D10" s="66">
        <v>1447474</v>
      </c>
      <c r="E10" s="66">
        <v>1269246</v>
      </c>
      <c r="F10" s="66">
        <v>0</v>
      </c>
      <c r="G10" s="66">
        <v>0</v>
      </c>
    </row>
    <row r="11" spans="1:10" x14ac:dyDescent="0.25">
      <c r="A11" s="45">
        <v>64</v>
      </c>
      <c r="B11" s="38" t="s">
        <v>67</v>
      </c>
      <c r="C11" s="66">
        <v>2716.78</v>
      </c>
      <c r="D11" s="66">
        <v>200</v>
      </c>
      <c r="E11" s="66">
        <v>200</v>
      </c>
      <c r="F11" s="66">
        <v>100</v>
      </c>
      <c r="G11" s="66">
        <v>100</v>
      </c>
    </row>
    <row r="12" spans="1:10" ht="25.5" x14ac:dyDescent="0.25">
      <c r="A12" s="45">
        <v>65</v>
      </c>
      <c r="B12" s="38" t="s">
        <v>68</v>
      </c>
      <c r="C12" s="66">
        <v>1036322.45</v>
      </c>
      <c r="D12" s="66">
        <v>1228000</v>
      </c>
      <c r="E12" s="66">
        <v>1434000</v>
      </c>
      <c r="F12" s="66">
        <v>1440000</v>
      </c>
      <c r="G12" s="66">
        <v>1445500</v>
      </c>
    </row>
    <row r="13" spans="1:10" ht="25.5" x14ac:dyDescent="0.25">
      <c r="A13" s="46">
        <v>66</v>
      </c>
      <c r="B13" s="38" t="s">
        <v>27</v>
      </c>
      <c r="C13" s="66">
        <v>1966942.66</v>
      </c>
      <c r="D13" s="66">
        <v>2241050</v>
      </c>
      <c r="E13" s="66">
        <v>2182650</v>
      </c>
      <c r="F13" s="66">
        <v>2307650</v>
      </c>
      <c r="G13" s="66">
        <v>2307650</v>
      </c>
    </row>
    <row r="14" spans="1:10" ht="25.5" x14ac:dyDescent="0.25">
      <c r="A14" s="46">
        <v>67</v>
      </c>
      <c r="B14" s="38" t="s">
        <v>69</v>
      </c>
      <c r="C14" s="66">
        <v>4334741.45</v>
      </c>
      <c r="D14" s="66">
        <v>4941226</v>
      </c>
      <c r="E14" s="66">
        <v>6010438</v>
      </c>
      <c r="F14" s="66">
        <v>5741438</v>
      </c>
      <c r="G14" s="66">
        <v>5735842</v>
      </c>
    </row>
    <row r="15" spans="1:10" x14ac:dyDescent="0.25">
      <c r="A15" s="46">
        <v>68</v>
      </c>
      <c r="B15" s="38" t="s">
        <v>70</v>
      </c>
      <c r="C15" s="66">
        <v>37688.589999999997</v>
      </c>
      <c r="D15" s="66">
        <v>0</v>
      </c>
      <c r="E15" s="66">
        <v>0</v>
      </c>
      <c r="F15" s="66">
        <v>0</v>
      </c>
      <c r="G15" s="66">
        <v>0</v>
      </c>
    </row>
    <row r="16" spans="1:10" x14ac:dyDescent="0.25">
      <c r="A16" s="40">
        <v>7</v>
      </c>
      <c r="B16" s="37" t="s">
        <v>28</v>
      </c>
      <c r="C16" s="69">
        <f>SUM(C17)</f>
        <v>0</v>
      </c>
      <c r="D16" s="69">
        <f>SUM(D17)</f>
        <v>0</v>
      </c>
      <c r="E16" s="69">
        <f t="shared" ref="E16:G16" si="2">SUM(E17)</f>
        <v>0</v>
      </c>
      <c r="F16" s="69">
        <f t="shared" si="2"/>
        <v>0</v>
      </c>
      <c r="G16" s="69">
        <f t="shared" si="2"/>
        <v>0</v>
      </c>
    </row>
    <row r="17" spans="1:7" x14ac:dyDescent="0.25">
      <c r="A17" s="46">
        <v>72</v>
      </c>
      <c r="B17" s="41" t="s">
        <v>29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9" spans="1:7" ht="30" x14ac:dyDescent="0.25">
      <c r="A19" s="77" t="s">
        <v>38</v>
      </c>
      <c r="B19" s="77" t="s">
        <v>21</v>
      </c>
      <c r="C19" s="78" t="s">
        <v>62</v>
      </c>
      <c r="D19" s="78" t="s">
        <v>63</v>
      </c>
      <c r="E19" s="77" t="s">
        <v>64</v>
      </c>
      <c r="F19" s="77" t="s">
        <v>65</v>
      </c>
      <c r="G19" s="77" t="s">
        <v>66</v>
      </c>
    </row>
    <row r="20" spans="1:7" s="36" customFormat="1" x14ac:dyDescent="0.2">
      <c r="A20" s="78">
        <v>1</v>
      </c>
      <c r="B20" s="78">
        <v>2</v>
      </c>
      <c r="C20" s="78">
        <v>3</v>
      </c>
      <c r="D20" s="78">
        <v>4</v>
      </c>
      <c r="E20" s="78">
        <v>5</v>
      </c>
      <c r="F20" s="78">
        <v>6</v>
      </c>
      <c r="G20" s="78">
        <v>7</v>
      </c>
    </row>
    <row r="21" spans="1:7" x14ac:dyDescent="0.25">
      <c r="A21" s="37"/>
      <c r="B21" s="37" t="s">
        <v>30</v>
      </c>
      <c r="C21" s="69">
        <f>SUM(C22+C26)</f>
        <v>7278118.620000001</v>
      </c>
      <c r="D21" s="69">
        <f>SUM(D22+D26)</f>
        <v>9140110</v>
      </c>
      <c r="E21" s="69">
        <f>SUM(E22+E26)</f>
        <v>9853128</v>
      </c>
      <c r="F21" s="69">
        <f>SUM(F22+F26)</f>
        <v>8995348</v>
      </c>
      <c r="G21" s="69">
        <f>SUM(G22+G26)</f>
        <v>9000848</v>
      </c>
    </row>
    <row r="22" spans="1:7" x14ac:dyDescent="0.25">
      <c r="A22" s="37">
        <v>3</v>
      </c>
      <c r="B22" s="37" t="s">
        <v>31</v>
      </c>
      <c r="C22" s="69">
        <f>SUM(C23:C25)</f>
        <v>6970835.0000000009</v>
      </c>
      <c r="D22" s="69">
        <f t="shared" ref="D22:G22" si="3">SUM(D23:D25)</f>
        <v>7394353</v>
      </c>
      <c r="E22" s="69">
        <f t="shared" si="3"/>
        <v>8989036</v>
      </c>
      <c r="F22" s="69">
        <f t="shared" si="3"/>
        <v>8874995</v>
      </c>
      <c r="G22" s="69">
        <f t="shared" si="3"/>
        <v>8882938</v>
      </c>
    </row>
    <row r="23" spans="1:7" x14ac:dyDescent="0.25">
      <c r="A23" s="45">
        <v>31</v>
      </c>
      <c r="B23" s="38" t="s">
        <v>32</v>
      </c>
      <c r="C23" s="66">
        <v>4667270.8600000003</v>
      </c>
      <c r="D23" s="66">
        <v>4845150</v>
      </c>
      <c r="E23" s="66">
        <v>6255900</v>
      </c>
      <c r="F23" s="66">
        <v>6474500</v>
      </c>
      <c r="G23" s="66">
        <v>6453500</v>
      </c>
    </row>
    <row r="24" spans="1:7" x14ac:dyDescent="0.25">
      <c r="A24" s="46">
        <v>32</v>
      </c>
      <c r="B24" s="39" t="s">
        <v>33</v>
      </c>
      <c r="C24" s="66">
        <v>2221098.7400000002</v>
      </c>
      <c r="D24" s="66">
        <v>2479367</v>
      </c>
      <c r="E24" s="66">
        <v>2661306</v>
      </c>
      <c r="F24" s="66">
        <v>2340470</v>
      </c>
      <c r="G24" s="66">
        <v>2374813</v>
      </c>
    </row>
    <row r="25" spans="1:7" x14ac:dyDescent="0.25">
      <c r="A25" s="46">
        <v>34</v>
      </c>
      <c r="B25" s="39" t="s">
        <v>71</v>
      </c>
      <c r="C25" s="66">
        <v>82465.399999999994</v>
      </c>
      <c r="D25" s="66">
        <v>69836</v>
      </c>
      <c r="E25" s="66">
        <v>71830</v>
      </c>
      <c r="F25" s="66">
        <v>60025</v>
      </c>
      <c r="G25" s="66">
        <v>54625</v>
      </c>
    </row>
    <row r="26" spans="1:7" x14ac:dyDescent="0.25">
      <c r="A26" s="42">
        <v>4</v>
      </c>
      <c r="B26" s="43" t="s">
        <v>34</v>
      </c>
      <c r="C26" s="69">
        <f>SUM(C27:C29)</f>
        <v>307283.62</v>
      </c>
      <c r="D26" s="69">
        <f t="shared" ref="D26:G26" si="4">SUM(D27:D29)</f>
        <v>1745757</v>
      </c>
      <c r="E26" s="69">
        <f>SUM(E27:E29)</f>
        <v>864092</v>
      </c>
      <c r="F26" s="69">
        <f t="shared" si="4"/>
        <v>120353</v>
      </c>
      <c r="G26" s="69">
        <f t="shared" si="4"/>
        <v>117910</v>
      </c>
    </row>
    <row r="27" spans="1:7" x14ac:dyDescent="0.25">
      <c r="A27" s="46">
        <v>41</v>
      </c>
      <c r="B27" s="39" t="s">
        <v>35</v>
      </c>
      <c r="C27" s="66">
        <v>5135.9399999999996</v>
      </c>
      <c r="D27" s="66">
        <v>3300</v>
      </c>
      <c r="E27" s="66">
        <v>15000</v>
      </c>
      <c r="F27" s="66">
        <v>6000</v>
      </c>
      <c r="G27" s="68">
        <v>9000</v>
      </c>
    </row>
    <row r="28" spans="1:7" x14ac:dyDescent="0.25">
      <c r="A28" s="46">
        <v>42</v>
      </c>
      <c r="B28" s="39" t="s">
        <v>72</v>
      </c>
      <c r="C28" s="66">
        <v>242686.35</v>
      </c>
      <c r="D28" s="66">
        <v>208432</v>
      </c>
      <c r="E28" s="66">
        <v>379617</v>
      </c>
      <c r="F28" s="66">
        <v>80000</v>
      </c>
      <c r="G28" s="68">
        <v>107910</v>
      </c>
    </row>
    <row r="29" spans="1:7" x14ac:dyDescent="0.25">
      <c r="A29" s="46">
        <v>45</v>
      </c>
      <c r="B29" s="39" t="s">
        <v>73</v>
      </c>
      <c r="C29" s="66">
        <v>59461.33</v>
      </c>
      <c r="D29" s="66">
        <v>1534025</v>
      </c>
      <c r="E29" s="66">
        <v>469475</v>
      </c>
      <c r="F29" s="66">
        <v>34353</v>
      </c>
      <c r="G29" s="68">
        <v>1000</v>
      </c>
    </row>
    <row r="32" spans="1:7" ht="15.6" customHeight="1" x14ac:dyDescent="0.25">
      <c r="A32" s="119" t="s">
        <v>36</v>
      </c>
      <c r="B32" s="119"/>
      <c r="C32" s="119"/>
      <c r="D32" s="119"/>
      <c r="E32" s="119"/>
      <c r="F32" s="119"/>
      <c r="G32" s="119"/>
    </row>
    <row r="33" spans="1:8" ht="18.75" x14ac:dyDescent="0.25">
      <c r="A33" s="31"/>
      <c r="B33" s="31"/>
      <c r="C33" s="31"/>
      <c r="D33" s="31"/>
      <c r="E33" s="31"/>
      <c r="F33" s="31"/>
      <c r="G33" s="31"/>
      <c r="H33" s="31"/>
    </row>
    <row r="34" spans="1:8" ht="30" x14ac:dyDescent="0.25">
      <c r="A34" s="77" t="s">
        <v>38</v>
      </c>
      <c r="B34" s="77" t="s">
        <v>21</v>
      </c>
      <c r="C34" s="78" t="s">
        <v>62</v>
      </c>
      <c r="D34" s="78" t="s">
        <v>63</v>
      </c>
      <c r="E34" s="77" t="s">
        <v>64</v>
      </c>
      <c r="F34" s="77" t="s">
        <v>65</v>
      </c>
      <c r="G34" s="77" t="s">
        <v>66</v>
      </c>
    </row>
    <row r="35" spans="1:8" s="36" customFormat="1" x14ac:dyDescent="0.2">
      <c r="A35" s="78">
        <v>1</v>
      </c>
      <c r="B35" s="78">
        <v>2</v>
      </c>
      <c r="C35" s="78">
        <v>3</v>
      </c>
      <c r="D35" s="78">
        <v>4</v>
      </c>
      <c r="E35" s="78">
        <v>5</v>
      </c>
      <c r="F35" s="78">
        <v>6</v>
      </c>
      <c r="G35" s="78">
        <v>7</v>
      </c>
    </row>
    <row r="36" spans="1:8" x14ac:dyDescent="0.25">
      <c r="A36" s="37"/>
      <c r="B36" s="37" t="s">
        <v>24</v>
      </c>
      <c r="C36" s="69">
        <f>SUM(C37+C39+C41+C45+C51+C53)</f>
        <v>7569347.8300000001</v>
      </c>
      <c r="D36" s="69">
        <f t="shared" ref="D36:G36" si="5">SUM(D37+D39+D41+D45+D51+D53)</f>
        <v>9857950</v>
      </c>
      <c r="E36" s="69">
        <f t="shared" si="5"/>
        <v>10896534</v>
      </c>
      <c r="F36" s="69">
        <f t="shared" si="5"/>
        <v>9489188</v>
      </c>
      <c r="G36" s="69">
        <f t="shared" si="5"/>
        <v>9489092</v>
      </c>
    </row>
    <row r="37" spans="1:8" x14ac:dyDescent="0.25">
      <c r="A37" s="37">
        <v>1</v>
      </c>
      <c r="B37" s="37" t="s">
        <v>39</v>
      </c>
      <c r="C37" s="69">
        <f>SUM(C38)</f>
        <v>52304.31</v>
      </c>
      <c r="D37" s="69">
        <f t="shared" ref="D37:G37" si="6">SUM(D38)</f>
        <v>257836</v>
      </c>
      <c r="E37" s="69">
        <f t="shared" si="6"/>
        <v>445000</v>
      </c>
      <c r="F37" s="69">
        <f t="shared" si="6"/>
        <v>166000</v>
      </c>
      <c r="G37" s="69">
        <f t="shared" si="6"/>
        <v>160404</v>
      </c>
    </row>
    <row r="38" spans="1:8" x14ac:dyDescent="0.25">
      <c r="A38" s="45">
        <v>11</v>
      </c>
      <c r="B38" s="38" t="s">
        <v>39</v>
      </c>
      <c r="C38" s="76">
        <v>52304.31</v>
      </c>
      <c r="D38" s="76">
        <v>257836</v>
      </c>
      <c r="E38" s="76">
        <v>445000</v>
      </c>
      <c r="F38" s="76">
        <v>166000</v>
      </c>
      <c r="G38" s="76">
        <v>160404</v>
      </c>
    </row>
    <row r="39" spans="1:8" x14ac:dyDescent="0.25">
      <c r="A39" s="40">
        <v>3</v>
      </c>
      <c r="B39" s="37" t="s">
        <v>57</v>
      </c>
      <c r="C39" s="69">
        <f>SUM(C40)</f>
        <v>2092504.07</v>
      </c>
      <c r="D39" s="69">
        <f t="shared" ref="D39:G39" si="7">SUM(D40)</f>
        <v>2241050</v>
      </c>
      <c r="E39" s="69">
        <f t="shared" si="7"/>
        <v>2182650</v>
      </c>
      <c r="F39" s="69">
        <f t="shared" si="7"/>
        <v>2307650</v>
      </c>
      <c r="G39" s="69">
        <f t="shared" si="7"/>
        <v>2307650</v>
      </c>
    </row>
    <row r="40" spans="1:8" x14ac:dyDescent="0.25">
      <c r="A40" s="46">
        <v>31</v>
      </c>
      <c r="B40" s="41" t="s">
        <v>40</v>
      </c>
      <c r="C40" s="76">
        <v>2092504.07</v>
      </c>
      <c r="D40" s="76">
        <v>2241050</v>
      </c>
      <c r="E40" s="76">
        <v>2182650</v>
      </c>
      <c r="F40" s="76">
        <v>2307650</v>
      </c>
      <c r="G40" s="76">
        <v>2307650</v>
      </c>
    </row>
    <row r="41" spans="1:8" x14ac:dyDescent="0.25">
      <c r="A41" s="40">
        <v>4</v>
      </c>
      <c r="B41" s="37" t="s">
        <v>58</v>
      </c>
      <c r="C41" s="69">
        <f>SUM(C42:C44)</f>
        <v>5318761.4800000004</v>
      </c>
      <c r="D41" s="69">
        <f>SUM(D42:D44)</f>
        <v>5910590</v>
      </c>
      <c r="E41" s="69">
        <f>SUM(E42:E44)</f>
        <v>6998638</v>
      </c>
      <c r="F41" s="69">
        <f t="shared" ref="F41:G41" si="8">SUM(F42:F44)</f>
        <v>7014538</v>
      </c>
      <c r="G41" s="69">
        <f t="shared" si="8"/>
        <v>7020038</v>
      </c>
    </row>
    <row r="42" spans="1:8" ht="25.5" x14ac:dyDescent="0.25">
      <c r="A42" s="46" t="s">
        <v>119</v>
      </c>
      <c r="B42" s="41" t="s">
        <v>120</v>
      </c>
      <c r="C42" s="76">
        <v>169938.78</v>
      </c>
      <c r="D42" s="76">
        <v>177200</v>
      </c>
      <c r="E42" s="76">
        <v>198200</v>
      </c>
      <c r="F42" s="76">
        <v>204100</v>
      </c>
      <c r="G42" s="76">
        <v>209600</v>
      </c>
    </row>
    <row r="43" spans="1:8" x14ac:dyDescent="0.25">
      <c r="A43" s="46" t="s">
        <v>117</v>
      </c>
      <c r="B43" s="41" t="s">
        <v>118</v>
      </c>
      <c r="C43" s="76">
        <v>4575286.67</v>
      </c>
      <c r="D43" s="76">
        <v>5159592</v>
      </c>
      <c r="E43" s="76">
        <v>6226640</v>
      </c>
      <c r="F43" s="76">
        <v>6236640</v>
      </c>
      <c r="G43" s="76">
        <v>6236640</v>
      </c>
    </row>
    <row r="44" spans="1:8" x14ac:dyDescent="0.25">
      <c r="A44" s="46">
        <v>43</v>
      </c>
      <c r="B44" s="41" t="s">
        <v>113</v>
      </c>
      <c r="C44" s="76">
        <v>573536.03</v>
      </c>
      <c r="D44" s="76">
        <v>573798</v>
      </c>
      <c r="E44" s="76">
        <v>573798</v>
      </c>
      <c r="F44" s="76">
        <v>573798</v>
      </c>
      <c r="G44" s="76">
        <v>573798</v>
      </c>
    </row>
    <row r="45" spans="1:8" x14ac:dyDescent="0.25">
      <c r="A45" s="40">
        <v>5</v>
      </c>
      <c r="B45" s="37" t="s">
        <v>74</v>
      </c>
      <c r="C45" s="69">
        <f>SUM(C46:C50)</f>
        <v>104227.97</v>
      </c>
      <c r="D45" s="69">
        <f>SUM(D46:D50)</f>
        <v>1447474</v>
      </c>
      <c r="E45" s="69">
        <f t="shared" ref="D45:G45" si="9">SUM(E49:E50)</f>
        <v>1269246</v>
      </c>
      <c r="F45" s="69">
        <f t="shared" si="9"/>
        <v>0</v>
      </c>
      <c r="G45" s="69">
        <f t="shared" si="9"/>
        <v>0</v>
      </c>
    </row>
    <row r="46" spans="1:8" x14ac:dyDescent="0.25">
      <c r="A46" s="46" t="s">
        <v>125</v>
      </c>
      <c r="B46" s="41" t="s">
        <v>126</v>
      </c>
      <c r="C46" s="76">
        <v>101856.6</v>
      </c>
      <c r="D46" s="76">
        <v>0</v>
      </c>
      <c r="E46" s="76">
        <v>0</v>
      </c>
      <c r="F46" s="76">
        <v>0</v>
      </c>
      <c r="G46" s="76">
        <v>0</v>
      </c>
    </row>
    <row r="47" spans="1:8" x14ac:dyDescent="0.25">
      <c r="A47" s="46" t="s">
        <v>127</v>
      </c>
      <c r="B47" s="41" t="s">
        <v>128</v>
      </c>
      <c r="C47" s="76">
        <v>2371.37</v>
      </c>
      <c r="D47" s="76">
        <v>0</v>
      </c>
      <c r="E47" s="76">
        <v>0</v>
      </c>
      <c r="F47" s="76">
        <v>0</v>
      </c>
      <c r="G47" s="76">
        <v>0</v>
      </c>
    </row>
    <row r="48" spans="1:8" x14ac:dyDescent="0.25">
      <c r="A48" s="46" t="s">
        <v>123</v>
      </c>
      <c r="B48" s="41" t="s">
        <v>124</v>
      </c>
      <c r="C48" s="76">
        <v>0</v>
      </c>
      <c r="D48" s="76">
        <v>1447474</v>
      </c>
      <c r="E48" s="76">
        <v>0</v>
      </c>
      <c r="F48" s="76">
        <v>0</v>
      </c>
      <c r="G48" s="76">
        <v>0</v>
      </c>
    </row>
    <row r="49" spans="1:7" x14ac:dyDescent="0.25">
      <c r="A49" s="46">
        <v>50</v>
      </c>
      <c r="B49" s="41" t="s">
        <v>116</v>
      </c>
      <c r="C49" s="76">
        <v>0</v>
      </c>
      <c r="D49" s="76">
        <v>0</v>
      </c>
      <c r="E49" s="76">
        <v>152000</v>
      </c>
      <c r="F49" s="76">
        <v>0</v>
      </c>
      <c r="G49" s="76">
        <v>0</v>
      </c>
    </row>
    <row r="50" spans="1:7" x14ac:dyDescent="0.25">
      <c r="A50" s="46">
        <v>58</v>
      </c>
      <c r="B50" s="41" t="s">
        <v>114</v>
      </c>
      <c r="C50" s="76">
        <v>0</v>
      </c>
      <c r="D50" s="76">
        <v>0</v>
      </c>
      <c r="E50" s="76">
        <v>1117246</v>
      </c>
      <c r="F50" s="76">
        <v>0</v>
      </c>
      <c r="G50" s="76">
        <v>0</v>
      </c>
    </row>
    <row r="51" spans="1:7" x14ac:dyDescent="0.25">
      <c r="A51" s="40">
        <v>6</v>
      </c>
      <c r="B51" s="37" t="s">
        <v>75</v>
      </c>
      <c r="C51" s="69">
        <f>SUM(C52)</f>
        <v>1550</v>
      </c>
      <c r="D51" s="69">
        <f t="shared" ref="D51:G51" si="10">SUM(D52)</f>
        <v>0</v>
      </c>
      <c r="E51" s="69">
        <f t="shared" si="10"/>
        <v>0</v>
      </c>
      <c r="F51" s="69">
        <f t="shared" si="10"/>
        <v>0</v>
      </c>
      <c r="G51" s="69">
        <f t="shared" si="10"/>
        <v>0</v>
      </c>
    </row>
    <row r="52" spans="1:7" x14ac:dyDescent="0.25">
      <c r="A52" s="46">
        <v>61</v>
      </c>
      <c r="B52" s="41" t="s">
        <v>75</v>
      </c>
      <c r="C52" s="76">
        <v>1550</v>
      </c>
      <c r="D52" s="76">
        <v>0</v>
      </c>
      <c r="E52" s="76">
        <v>0</v>
      </c>
      <c r="F52" s="76">
        <v>0</v>
      </c>
      <c r="G52" s="76">
        <v>0</v>
      </c>
    </row>
    <row r="53" spans="1:7" ht="25.5" x14ac:dyDescent="0.25">
      <c r="A53" s="40">
        <v>7</v>
      </c>
      <c r="B53" s="37" t="s">
        <v>76</v>
      </c>
      <c r="C53" s="69">
        <f>SUM(C54)</f>
        <v>0</v>
      </c>
      <c r="D53" s="69">
        <f t="shared" ref="D53:G53" si="11">SUM(D54)</f>
        <v>1000</v>
      </c>
      <c r="E53" s="69">
        <f t="shared" si="11"/>
        <v>1000</v>
      </c>
      <c r="F53" s="69">
        <f t="shared" si="11"/>
        <v>1000</v>
      </c>
      <c r="G53" s="69">
        <f t="shared" si="11"/>
        <v>1000</v>
      </c>
    </row>
    <row r="54" spans="1:7" ht="25.5" x14ac:dyDescent="0.25">
      <c r="A54" s="46">
        <v>71</v>
      </c>
      <c r="B54" s="41" t="s">
        <v>76</v>
      </c>
      <c r="C54" s="76">
        <v>0</v>
      </c>
      <c r="D54" s="76">
        <v>1000</v>
      </c>
      <c r="E54" s="76">
        <v>1000</v>
      </c>
      <c r="F54" s="76">
        <v>1000</v>
      </c>
      <c r="G54" s="76">
        <v>1000</v>
      </c>
    </row>
    <row r="55" spans="1:7" x14ac:dyDescent="0.25">
      <c r="A55" s="67"/>
      <c r="B55" s="71"/>
      <c r="C55" s="72"/>
      <c r="D55" s="72"/>
      <c r="E55" s="70"/>
      <c r="F55" s="70"/>
      <c r="G55" s="70"/>
    </row>
    <row r="57" spans="1:7" ht="30" x14ac:dyDescent="0.25">
      <c r="A57" s="77" t="s">
        <v>38</v>
      </c>
      <c r="B57" s="77" t="s">
        <v>21</v>
      </c>
      <c r="C57" s="78" t="s">
        <v>62</v>
      </c>
      <c r="D57" s="78" t="s">
        <v>63</v>
      </c>
      <c r="E57" s="77" t="s">
        <v>64</v>
      </c>
      <c r="F57" s="77" t="s">
        <v>65</v>
      </c>
      <c r="G57" s="77" t="s">
        <v>66</v>
      </c>
    </row>
    <row r="58" spans="1:7" s="36" customFormat="1" x14ac:dyDescent="0.2">
      <c r="A58" s="78">
        <v>1</v>
      </c>
      <c r="B58" s="78">
        <v>2</v>
      </c>
      <c r="C58" s="78">
        <v>3</v>
      </c>
      <c r="D58" s="78">
        <v>4</v>
      </c>
      <c r="E58" s="78">
        <v>5</v>
      </c>
      <c r="F58" s="78">
        <v>6</v>
      </c>
      <c r="G58" s="78">
        <v>7</v>
      </c>
    </row>
    <row r="59" spans="1:7" x14ac:dyDescent="0.25">
      <c r="A59" s="37"/>
      <c r="B59" s="37" t="s">
        <v>30</v>
      </c>
      <c r="C59" s="69">
        <f>SUM(C60+C62+C64+C68+C74)</f>
        <v>7615958.46</v>
      </c>
      <c r="D59" s="69">
        <f>SUM(D60+D62+D64+D68+D74+D76)</f>
        <v>9857950</v>
      </c>
      <c r="E59" s="69">
        <f>SUM(E60+E62+E64+E68+E74+E76)</f>
        <v>9853128</v>
      </c>
      <c r="F59" s="69">
        <f t="shared" ref="F59:G59" si="12">SUM(F60+F62+F64+F68+F74+F76)</f>
        <v>8995348</v>
      </c>
      <c r="G59" s="69">
        <f t="shared" si="12"/>
        <v>9000848</v>
      </c>
    </row>
    <row r="60" spans="1:7" x14ac:dyDescent="0.25">
      <c r="A60" s="37">
        <v>3</v>
      </c>
      <c r="B60" s="37" t="s">
        <v>37</v>
      </c>
      <c r="C60" s="69">
        <f>SUM(C61)</f>
        <v>52304.31</v>
      </c>
      <c r="D60" s="69">
        <f t="shared" ref="D60:G60" si="13">SUM(D61)</f>
        <v>257836</v>
      </c>
      <c r="E60" s="69">
        <f t="shared" si="13"/>
        <v>445000</v>
      </c>
      <c r="F60" s="69">
        <f t="shared" si="13"/>
        <v>166000</v>
      </c>
      <c r="G60" s="69">
        <f t="shared" si="13"/>
        <v>160404</v>
      </c>
    </row>
    <row r="61" spans="1:7" x14ac:dyDescent="0.25">
      <c r="A61" s="45">
        <v>11</v>
      </c>
      <c r="B61" s="38" t="s">
        <v>39</v>
      </c>
      <c r="C61" s="76">
        <v>52304.31</v>
      </c>
      <c r="D61" s="76">
        <v>257836</v>
      </c>
      <c r="E61" s="76">
        <v>445000</v>
      </c>
      <c r="F61" s="76">
        <v>166000</v>
      </c>
      <c r="G61" s="76">
        <v>160404</v>
      </c>
    </row>
    <row r="62" spans="1:7" x14ac:dyDescent="0.25">
      <c r="A62" s="40">
        <v>3</v>
      </c>
      <c r="B62" s="37" t="s">
        <v>57</v>
      </c>
      <c r="C62" s="69">
        <f>SUM(C63)</f>
        <v>2139114.7000000002</v>
      </c>
      <c r="D62" s="69">
        <f t="shared" ref="D62:G62" si="14">SUM(D63)</f>
        <v>2241050</v>
      </c>
      <c r="E62" s="69">
        <f t="shared" si="14"/>
        <v>1955255</v>
      </c>
      <c r="F62" s="69">
        <f t="shared" si="14"/>
        <v>2079255</v>
      </c>
      <c r="G62" s="69">
        <f t="shared" si="14"/>
        <v>2084851</v>
      </c>
    </row>
    <row r="63" spans="1:7" x14ac:dyDescent="0.25">
      <c r="A63" s="46">
        <v>31</v>
      </c>
      <c r="B63" s="41" t="s">
        <v>40</v>
      </c>
      <c r="C63" s="76">
        <v>2139114.7000000002</v>
      </c>
      <c r="D63" s="76">
        <v>2241050</v>
      </c>
      <c r="E63" s="76">
        <v>1955255</v>
      </c>
      <c r="F63" s="76">
        <v>2079255</v>
      </c>
      <c r="G63" s="76">
        <v>2084851</v>
      </c>
    </row>
    <row r="64" spans="1:7" x14ac:dyDescent="0.25">
      <c r="A64" s="40">
        <v>4</v>
      </c>
      <c r="B64" s="37" t="s">
        <v>58</v>
      </c>
      <c r="C64" s="69">
        <f>SUM(C65:C67)</f>
        <v>5318761.4800000004</v>
      </c>
      <c r="D64" s="69">
        <f t="shared" ref="D64:G64" si="15">SUM(D65:D67)</f>
        <v>5910590</v>
      </c>
      <c r="E64" s="69">
        <f t="shared" si="15"/>
        <v>6733193</v>
      </c>
      <c r="F64" s="69">
        <f t="shared" si="15"/>
        <v>6749093</v>
      </c>
      <c r="G64" s="69">
        <f t="shared" si="15"/>
        <v>6754593</v>
      </c>
    </row>
    <row r="65" spans="1:7" ht="25.5" x14ac:dyDescent="0.25">
      <c r="A65" s="46" t="s">
        <v>119</v>
      </c>
      <c r="B65" s="41" t="s">
        <v>120</v>
      </c>
      <c r="C65" s="76">
        <v>169938.78</v>
      </c>
      <c r="D65" s="76">
        <v>177200</v>
      </c>
      <c r="E65" s="76">
        <v>198200</v>
      </c>
      <c r="F65" s="76">
        <v>204100</v>
      </c>
      <c r="G65" s="76">
        <v>209600</v>
      </c>
    </row>
    <row r="66" spans="1:7" x14ac:dyDescent="0.25">
      <c r="A66" s="46" t="s">
        <v>117</v>
      </c>
      <c r="B66" s="41" t="s">
        <v>118</v>
      </c>
      <c r="C66" s="76">
        <v>4575286.67</v>
      </c>
      <c r="D66" s="76">
        <v>5159592</v>
      </c>
      <c r="E66" s="76">
        <v>6226640</v>
      </c>
      <c r="F66" s="76">
        <v>6236640</v>
      </c>
      <c r="G66" s="76">
        <v>6236640</v>
      </c>
    </row>
    <row r="67" spans="1:7" x14ac:dyDescent="0.25">
      <c r="A67" s="46">
        <v>43</v>
      </c>
      <c r="B67" s="41" t="s">
        <v>113</v>
      </c>
      <c r="C67" s="76">
        <v>573536.03</v>
      </c>
      <c r="D67" s="76">
        <v>573798</v>
      </c>
      <c r="E67" s="76">
        <v>308353</v>
      </c>
      <c r="F67" s="76">
        <v>308353</v>
      </c>
      <c r="G67" s="76">
        <v>308353</v>
      </c>
    </row>
    <row r="68" spans="1:7" x14ac:dyDescent="0.25">
      <c r="A68" s="40">
        <v>5</v>
      </c>
      <c r="B68" s="37" t="s">
        <v>74</v>
      </c>
      <c r="C68" s="69">
        <f>SUM(C69:C73)</f>
        <v>104227.97</v>
      </c>
      <c r="D68" s="69">
        <f>SUM(D69:D73)</f>
        <v>1447474</v>
      </c>
      <c r="E68" s="69">
        <f t="shared" ref="E68:G68" si="16">SUM(E72:E73)</f>
        <v>718680</v>
      </c>
      <c r="F68" s="69">
        <f t="shared" si="16"/>
        <v>0</v>
      </c>
      <c r="G68" s="69">
        <f t="shared" si="16"/>
        <v>0</v>
      </c>
    </row>
    <row r="69" spans="1:7" x14ac:dyDescent="0.25">
      <c r="A69" s="46" t="s">
        <v>125</v>
      </c>
      <c r="B69" s="41" t="s">
        <v>126</v>
      </c>
      <c r="C69" s="76">
        <v>101856.6</v>
      </c>
      <c r="D69" s="76">
        <v>0</v>
      </c>
      <c r="E69" s="76">
        <v>0</v>
      </c>
      <c r="F69" s="76">
        <v>0</v>
      </c>
      <c r="G69" s="76">
        <v>0</v>
      </c>
    </row>
    <row r="70" spans="1:7" x14ac:dyDescent="0.25">
      <c r="A70" s="46" t="s">
        <v>127</v>
      </c>
      <c r="B70" s="41" t="s">
        <v>128</v>
      </c>
      <c r="C70" s="76">
        <v>2371.37</v>
      </c>
      <c r="D70" s="76">
        <v>0</v>
      </c>
      <c r="E70" s="76">
        <v>0</v>
      </c>
      <c r="F70" s="76">
        <v>0</v>
      </c>
      <c r="G70" s="76">
        <v>0</v>
      </c>
    </row>
    <row r="71" spans="1:7" x14ac:dyDescent="0.25">
      <c r="A71" s="46" t="s">
        <v>123</v>
      </c>
      <c r="B71" s="41" t="s">
        <v>124</v>
      </c>
      <c r="C71" s="76">
        <v>0</v>
      </c>
      <c r="D71" s="76">
        <v>1447474</v>
      </c>
      <c r="E71" s="76">
        <v>0</v>
      </c>
      <c r="F71" s="76">
        <v>0</v>
      </c>
      <c r="G71" s="76">
        <v>0</v>
      </c>
    </row>
    <row r="72" spans="1:7" x14ac:dyDescent="0.25">
      <c r="A72" s="46">
        <v>50</v>
      </c>
      <c r="B72" s="41" t="s">
        <v>116</v>
      </c>
      <c r="C72" s="76">
        <v>0</v>
      </c>
      <c r="D72" s="76">
        <v>0</v>
      </c>
      <c r="E72" s="76">
        <v>152000</v>
      </c>
      <c r="F72" s="76">
        <v>0</v>
      </c>
      <c r="G72" s="76">
        <v>0</v>
      </c>
    </row>
    <row r="73" spans="1:7" x14ac:dyDescent="0.25">
      <c r="A73" s="46">
        <v>58</v>
      </c>
      <c r="B73" s="41" t="s">
        <v>114</v>
      </c>
      <c r="C73" s="76">
        <v>0</v>
      </c>
      <c r="D73" s="76"/>
      <c r="E73" s="76">
        <v>566680</v>
      </c>
      <c r="F73" s="76">
        <v>0</v>
      </c>
      <c r="G73" s="76">
        <v>0</v>
      </c>
    </row>
    <row r="74" spans="1:7" x14ac:dyDescent="0.25">
      <c r="A74" s="40">
        <v>6</v>
      </c>
      <c r="B74" s="37" t="s">
        <v>75</v>
      </c>
      <c r="C74" s="69">
        <f>SUM(C75)</f>
        <v>1550</v>
      </c>
      <c r="D74" s="69">
        <f t="shared" ref="D74" si="17">SUM(D75)</f>
        <v>0</v>
      </c>
      <c r="E74" s="69">
        <f t="shared" ref="E74" si="18">SUM(E75)</f>
        <v>0</v>
      </c>
      <c r="F74" s="69">
        <f t="shared" ref="F74" si="19">SUM(F75)</f>
        <v>0</v>
      </c>
      <c r="G74" s="69">
        <f t="shared" ref="G74" si="20">SUM(G75)</f>
        <v>0</v>
      </c>
    </row>
    <row r="75" spans="1:7" x14ac:dyDescent="0.25">
      <c r="A75" s="46">
        <v>61</v>
      </c>
      <c r="B75" s="41" t="s">
        <v>75</v>
      </c>
      <c r="C75" s="76">
        <v>1550</v>
      </c>
      <c r="D75" s="76">
        <v>0</v>
      </c>
      <c r="E75" s="76">
        <v>0</v>
      </c>
      <c r="F75" s="76">
        <v>0</v>
      </c>
      <c r="G75" s="76">
        <v>0</v>
      </c>
    </row>
    <row r="76" spans="1:7" ht="25.5" x14ac:dyDescent="0.25">
      <c r="A76" s="40">
        <v>7</v>
      </c>
      <c r="B76" s="37" t="s">
        <v>76</v>
      </c>
      <c r="C76" s="69">
        <f>SUM(C77)</f>
        <v>0</v>
      </c>
      <c r="D76" s="69">
        <f>SUM(D77)</f>
        <v>1000</v>
      </c>
      <c r="E76" s="69">
        <f t="shared" ref="E76:G76" si="21">SUM(E77)</f>
        <v>1000</v>
      </c>
      <c r="F76" s="69">
        <f t="shared" si="21"/>
        <v>1000</v>
      </c>
      <c r="G76" s="69">
        <f t="shared" si="21"/>
        <v>1000</v>
      </c>
    </row>
    <row r="77" spans="1:7" ht="25.5" x14ac:dyDescent="0.25">
      <c r="A77" s="46">
        <v>71</v>
      </c>
      <c r="B77" s="41" t="s">
        <v>76</v>
      </c>
      <c r="C77" s="76">
        <v>0</v>
      </c>
      <c r="D77" s="76">
        <v>1000</v>
      </c>
      <c r="E77" s="76">
        <v>1000</v>
      </c>
      <c r="F77" s="76">
        <v>1000</v>
      </c>
      <c r="G77" s="76">
        <v>1000</v>
      </c>
    </row>
    <row r="80" spans="1:7" ht="15.75" x14ac:dyDescent="0.25">
      <c r="B80" s="119" t="s">
        <v>41</v>
      </c>
      <c r="C80" s="119"/>
      <c r="D80" s="119"/>
      <c r="E80" s="119"/>
      <c r="F80" s="119"/>
      <c r="G80" s="119"/>
    </row>
    <row r="81" spans="1:7" ht="18.75" x14ac:dyDescent="0.25">
      <c r="B81" s="31"/>
      <c r="C81" s="31"/>
      <c r="D81" s="31"/>
      <c r="E81" s="31"/>
      <c r="F81" s="31"/>
      <c r="G81" s="31"/>
    </row>
    <row r="82" spans="1:7" ht="30" x14ac:dyDescent="0.25">
      <c r="A82" s="77" t="s">
        <v>38</v>
      </c>
      <c r="B82" s="77" t="s">
        <v>21</v>
      </c>
      <c r="C82" s="78" t="s">
        <v>62</v>
      </c>
      <c r="D82" s="78" t="s">
        <v>63</v>
      </c>
      <c r="E82" s="77" t="s">
        <v>64</v>
      </c>
      <c r="F82" s="77" t="s">
        <v>65</v>
      </c>
      <c r="G82" s="77" t="s">
        <v>66</v>
      </c>
    </row>
    <row r="83" spans="1:7" x14ac:dyDescent="0.25">
      <c r="A83" s="78">
        <v>1</v>
      </c>
      <c r="B83" s="78">
        <v>2</v>
      </c>
      <c r="C83" s="78">
        <v>3</v>
      </c>
      <c r="D83" s="78">
        <v>4</v>
      </c>
      <c r="E83" s="78">
        <v>5</v>
      </c>
      <c r="F83" s="78">
        <v>6</v>
      </c>
      <c r="G83" s="78">
        <v>7</v>
      </c>
    </row>
    <row r="84" spans="1:7" x14ac:dyDescent="0.25">
      <c r="A84" s="48"/>
      <c r="B84" s="37" t="s">
        <v>30</v>
      </c>
      <c r="C84" s="69">
        <f>SUM(C85+C87)</f>
        <v>7615958.46</v>
      </c>
      <c r="D84" s="69">
        <f t="shared" ref="D84:G84" si="22">SUM(D85+D87)</f>
        <v>9520110</v>
      </c>
      <c r="E84" s="69">
        <f t="shared" si="22"/>
        <v>9853128</v>
      </c>
      <c r="F84" s="69">
        <f t="shared" si="22"/>
        <v>8995348</v>
      </c>
      <c r="G84" s="69">
        <f t="shared" si="22"/>
        <v>9000848</v>
      </c>
    </row>
    <row r="85" spans="1:7" x14ac:dyDescent="0.25">
      <c r="A85" s="48" t="s">
        <v>42</v>
      </c>
      <c r="B85" s="37" t="s">
        <v>44</v>
      </c>
      <c r="C85" s="69">
        <f>SUM(C86)</f>
        <v>17566.96</v>
      </c>
      <c r="D85" s="69">
        <f t="shared" ref="D85:G85" si="23">SUM(D86)</f>
        <v>248536</v>
      </c>
      <c r="E85" s="69">
        <f t="shared" si="23"/>
        <v>280000</v>
      </c>
      <c r="F85" s="69">
        <f t="shared" si="23"/>
        <v>0</v>
      </c>
      <c r="G85" s="69">
        <f t="shared" si="23"/>
        <v>0</v>
      </c>
    </row>
    <row r="86" spans="1:7" x14ac:dyDescent="0.25">
      <c r="A86" s="49" t="s">
        <v>43</v>
      </c>
      <c r="B86" s="38" t="s">
        <v>45</v>
      </c>
      <c r="C86" s="76">
        <v>17566.96</v>
      </c>
      <c r="D86" s="76">
        <v>248536</v>
      </c>
      <c r="E86" s="76">
        <v>280000</v>
      </c>
      <c r="F86" s="76">
        <v>0</v>
      </c>
      <c r="G86" s="76">
        <v>0</v>
      </c>
    </row>
    <row r="87" spans="1:7" x14ac:dyDescent="0.25">
      <c r="A87" s="51" t="s">
        <v>77</v>
      </c>
      <c r="B87" s="37" t="s">
        <v>46</v>
      </c>
      <c r="C87" s="69">
        <f>SUM(C88:C89)</f>
        <v>7598391.5</v>
      </c>
      <c r="D87" s="69">
        <f t="shared" ref="D87:G87" si="24">SUM(D88:D89)</f>
        <v>9271574</v>
      </c>
      <c r="E87" s="69">
        <f t="shared" si="24"/>
        <v>9573128</v>
      </c>
      <c r="F87" s="69">
        <f t="shared" si="24"/>
        <v>8995348</v>
      </c>
      <c r="G87" s="69">
        <f t="shared" si="24"/>
        <v>9000848</v>
      </c>
    </row>
    <row r="88" spans="1:7" x14ac:dyDescent="0.25">
      <c r="A88" s="50" t="s">
        <v>78</v>
      </c>
      <c r="B88" s="41" t="s">
        <v>79</v>
      </c>
      <c r="C88" s="76">
        <v>7571847.5</v>
      </c>
      <c r="D88" s="76">
        <v>9271574</v>
      </c>
      <c r="E88" s="76">
        <v>9418128</v>
      </c>
      <c r="F88" s="76">
        <v>8839348</v>
      </c>
      <c r="G88" s="76">
        <v>8850444</v>
      </c>
    </row>
    <row r="89" spans="1:7" x14ac:dyDescent="0.25">
      <c r="A89" s="50" t="s">
        <v>80</v>
      </c>
      <c r="B89" s="41" t="s">
        <v>121</v>
      </c>
      <c r="C89" s="76">
        <v>26544</v>
      </c>
      <c r="D89" s="76">
        <v>0</v>
      </c>
      <c r="E89" s="76">
        <v>155000</v>
      </c>
      <c r="F89" s="76">
        <v>156000</v>
      </c>
      <c r="G89" s="76">
        <v>150404</v>
      </c>
    </row>
  </sheetData>
  <mergeCells count="4">
    <mergeCell ref="B80:G80"/>
    <mergeCell ref="A2:G2"/>
    <mergeCell ref="A4:G4"/>
    <mergeCell ref="A32:G3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2" manualBreakCount="2">
    <brk id="30" max="6" man="1"/>
    <brk id="7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4"/>
  <sheetViews>
    <sheetView zoomScaleNormal="100" workbookViewId="0">
      <selection activeCell="C26" sqref="C26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5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19" t="s">
        <v>47</v>
      </c>
      <c r="B2" s="119"/>
      <c r="C2" s="119"/>
      <c r="D2" s="119"/>
      <c r="E2" s="119"/>
      <c r="F2" s="119"/>
      <c r="G2" s="119"/>
      <c r="H2" s="4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19" t="s">
        <v>48</v>
      </c>
      <c r="B4" s="119"/>
      <c r="C4" s="119"/>
      <c r="D4" s="119"/>
      <c r="E4" s="119"/>
      <c r="F4" s="119"/>
      <c r="G4" s="119"/>
      <c r="H4" s="4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30" x14ac:dyDescent="0.25">
      <c r="A6" s="77" t="s">
        <v>38</v>
      </c>
      <c r="B6" s="77" t="s">
        <v>21</v>
      </c>
      <c r="C6" s="78" t="s">
        <v>62</v>
      </c>
      <c r="D6" s="78" t="s">
        <v>63</v>
      </c>
      <c r="E6" s="77" t="s">
        <v>64</v>
      </c>
      <c r="F6" s="77" t="s">
        <v>65</v>
      </c>
      <c r="G6" s="77" t="s">
        <v>66</v>
      </c>
    </row>
    <row r="7" spans="1:10" s="36" customFormat="1" x14ac:dyDescent="0.2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</row>
    <row r="8" spans="1:10" x14ac:dyDescent="0.25">
      <c r="A8" s="37">
        <v>8</v>
      </c>
      <c r="B8" s="37" t="s">
        <v>49</v>
      </c>
      <c r="C8" s="69">
        <f>SUM(C9)</f>
        <v>0</v>
      </c>
      <c r="D8" s="69">
        <f t="shared" ref="D8:G8" si="0">SUM(D9)</f>
        <v>0</v>
      </c>
      <c r="E8" s="69">
        <f t="shared" si="0"/>
        <v>0</v>
      </c>
      <c r="F8" s="69">
        <f t="shared" si="0"/>
        <v>0</v>
      </c>
      <c r="G8" s="69">
        <f t="shared" si="0"/>
        <v>0</v>
      </c>
    </row>
    <row r="9" spans="1:10" x14ac:dyDescent="0.25">
      <c r="A9" s="45">
        <v>84</v>
      </c>
      <c r="B9" s="38" t="s">
        <v>50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</row>
    <row r="10" spans="1:10" x14ac:dyDescent="0.25">
      <c r="A10" s="37">
        <v>5</v>
      </c>
      <c r="B10" s="43" t="s">
        <v>51</v>
      </c>
      <c r="C10" s="69">
        <f>SUM(C11)</f>
        <v>337839.84</v>
      </c>
      <c r="D10" s="69">
        <f t="shared" ref="D10:G10" si="1">SUM(D11)</f>
        <v>337840</v>
      </c>
      <c r="E10" s="69">
        <f t="shared" si="1"/>
        <v>337840</v>
      </c>
      <c r="F10" s="69">
        <f t="shared" si="1"/>
        <v>337840</v>
      </c>
      <c r="G10" s="69">
        <f t="shared" si="1"/>
        <v>337840</v>
      </c>
    </row>
    <row r="11" spans="1:10" x14ac:dyDescent="0.25">
      <c r="A11" s="45">
        <v>54</v>
      </c>
      <c r="B11" s="44" t="s">
        <v>52</v>
      </c>
      <c r="C11" s="76">
        <v>337839.84</v>
      </c>
      <c r="D11" s="76">
        <v>337840</v>
      </c>
      <c r="E11" s="76">
        <v>337840</v>
      </c>
      <c r="F11" s="76">
        <v>337840</v>
      </c>
      <c r="G11" s="76">
        <v>337840</v>
      </c>
    </row>
    <row r="14" spans="1:10" ht="15.75" x14ac:dyDescent="0.25">
      <c r="B14" s="119" t="s">
        <v>53</v>
      </c>
      <c r="C14" s="119"/>
      <c r="D14" s="119"/>
      <c r="E14" s="119"/>
      <c r="F14" s="119"/>
      <c r="G14" s="119"/>
    </row>
    <row r="15" spans="1:10" ht="18.75" x14ac:dyDescent="0.25">
      <c r="B15" s="31"/>
      <c r="C15" s="31"/>
      <c r="D15" s="31"/>
      <c r="E15" s="31"/>
      <c r="F15" s="31"/>
      <c r="G15" s="31"/>
    </row>
    <row r="16" spans="1:10" ht="30" x14ac:dyDescent="0.25">
      <c r="A16" s="77" t="s">
        <v>38</v>
      </c>
      <c r="B16" s="77" t="s">
        <v>21</v>
      </c>
      <c r="C16" s="78" t="s">
        <v>62</v>
      </c>
      <c r="D16" s="78" t="s">
        <v>63</v>
      </c>
      <c r="E16" s="77" t="s">
        <v>64</v>
      </c>
      <c r="F16" s="77" t="s">
        <v>65</v>
      </c>
      <c r="G16" s="77" t="s">
        <v>66</v>
      </c>
    </row>
    <row r="17" spans="1:7" ht="10.15" customHeight="1" x14ac:dyDescent="0.25">
      <c r="A17" s="78">
        <v>1</v>
      </c>
      <c r="B17" s="78">
        <v>2</v>
      </c>
      <c r="C17" s="78">
        <v>3</v>
      </c>
      <c r="D17" s="78">
        <v>4</v>
      </c>
      <c r="E17" s="78">
        <v>5</v>
      </c>
      <c r="F17" s="78">
        <v>6</v>
      </c>
      <c r="G17" s="78">
        <v>7</v>
      </c>
    </row>
    <row r="18" spans="1:7" x14ac:dyDescent="0.25">
      <c r="A18" s="37">
        <v>8</v>
      </c>
      <c r="B18" s="37" t="s">
        <v>59</v>
      </c>
      <c r="C18" s="69">
        <f>SUM(C19)</f>
        <v>0</v>
      </c>
      <c r="D18" s="69">
        <f t="shared" ref="D18:G18" si="2">SUM(D19)</f>
        <v>0</v>
      </c>
      <c r="E18" s="69">
        <f t="shared" si="2"/>
        <v>0</v>
      </c>
      <c r="F18" s="69">
        <f t="shared" si="2"/>
        <v>0</v>
      </c>
      <c r="G18" s="69">
        <f t="shared" si="2"/>
        <v>0</v>
      </c>
    </row>
    <row r="19" spans="1:7" x14ac:dyDescent="0.25">
      <c r="A19" s="45">
        <v>81</v>
      </c>
      <c r="B19" s="38" t="s">
        <v>60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3"/>
      <c r="B20" s="37" t="s">
        <v>54</v>
      </c>
      <c r="C20" s="73">
        <f>SUM(C21+C23)</f>
        <v>337839.83999999997</v>
      </c>
      <c r="D20" s="73">
        <f t="shared" ref="D20:G20" si="3">SUM(D21+D23)</f>
        <v>337840</v>
      </c>
      <c r="E20" s="73">
        <f t="shared" si="3"/>
        <v>337840</v>
      </c>
      <c r="F20" s="73">
        <f t="shared" si="3"/>
        <v>337840</v>
      </c>
      <c r="G20" s="73">
        <f t="shared" si="3"/>
        <v>337840</v>
      </c>
    </row>
    <row r="21" spans="1:7" x14ac:dyDescent="0.25">
      <c r="A21" s="37">
        <v>3</v>
      </c>
      <c r="B21" s="37" t="s">
        <v>57</v>
      </c>
      <c r="C21" s="69">
        <f>SUM(C22)</f>
        <v>72394.84</v>
      </c>
      <c r="D21" s="69">
        <f t="shared" ref="D21:G21" si="4">SUM(D22)</f>
        <v>72395</v>
      </c>
      <c r="E21" s="69">
        <f t="shared" si="4"/>
        <v>72395</v>
      </c>
      <c r="F21" s="69">
        <f t="shared" si="4"/>
        <v>72395</v>
      </c>
      <c r="G21" s="69">
        <f t="shared" si="4"/>
        <v>72395</v>
      </c>
    </row>
    <row r="22" spans="1:7" x14ac:dyDescent="0.25">
      <c r="A22" s="45">
        <v>31</v>
      </c>
      <c r="B22" s="38" t="s">
        <v>40</v>
      </c>
      <c r="C22" s="76">
        <v>72394.84</v>
      </c>
      <c r="D22" s="76">
        <v>72395</v>
      </c>
      <c r="E22" s="76">
        <v>72395</v>
      </c>
      <c r="F22" s="76">
        <v>72395</v>
      </c>
      <c r="G22" s="76">
        <v>72395</v>
      </c>
    </row>
    <row r="23" spans="1:7" x14ac:dyDescent="0.25">
      <c r="A23" s="37">
        <v>4</v>
      </c>
      <c r="B23" s="37" t="s">
        <v>58</v>
      </c>
      <c r="C23" s="69">
        <f>SUM(C24)</f>
        <v>265445</v>
      </c>
      <c r="D23" s="69">
        <f t="shared" ref="D23:G23" si="5">SUM(D24)</f>
        <v>265445</v>
      </c>
      <c r="E23" s="69">
        <f t="shared" si="5"/>
        <v>265445</v>
      </c>
      <c r="F23" s="69">
        <f t="shared" si="5"/>
        <v>265445</v>
      </c>
      <c r="G23" s="69">
        <f t="shared" si="5"/>
        <v>265445</v>
      </c>
    </row>
    <row r="24" spans="1:7" x14ac:dyDescent="0.25">
      <c r="A24" s="45">
        <v>43</v>
      </c>
      <c r="B24" s="38" t="s">
        <v>113</v>
      </c>
      <c r="C24" s="76">
        <v>265445</v>
      </c>
      <c r="D24" s="76">
        <v>265445</v>
      </c>
      <c r="E24" s="76">
        <v>265445</v>
      </c>
      <c r="F24" s="76">
        <v>265445</v>
      </c>
      <c r="G24" s="76">
        <v>265445</v>
      </c>
    </row>
  </sheetData>
  <mergeCells count="3">
    <mergeCell ref="B14:G14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2"/>
  <sheetViews>
    <sheetView tabSelected="1" topLeftCell="A25" zoomScaleNormal="100" workbookViewId="0">
      <selection activeCell="B16" sqref="B16"/>
    </sheetView>
  </sheetViews>
  <sheetFormatPr defaultColWidth="8.85546875" defaultRowHeight="15" x14ac:dyDescent="0.25"/>
  <cols>
    <col min="1" max="1" width="19.28515625" style="32" customWidth="1"/>
    <col min="2" max="2" width="49.7109375" style="32" customWidth="1"/>
    <col min="3" max="7" width="25.28515625" style="32" customWidth="1"/>
    <col min="8" max="8" width="8.85546875" style="32"/>
    <col min="9" max="9" width="11.5703125" style="32" bestFit="1" customWidth="1"/>
    <col min="10" max="16384" width="8.85546875" style="32"/>
  </cols>
  <sheetData>
    <row r="1" spans="1:7" ht="18.75" x14ac:dyDescent="0.25">
      <c r="A1" s="52"/>
      <c r="B1" s="31"/>
      <c r="C1" s="31"/>
      <c r="D1" s="31"/>
      <c r="E1" s="33"/>
      <c r="F1" s="33"/>
    </row>
    <row r="2" spans="1:7" ht="15.75" x14ac:dyDescent="0.25">
      <c r="A2" s="119" t="s">
        <v>55</v>
      </c>
      <c r="B2" s="120"/>
      <c r="C2" s="120"/>
      <c r="D2" s="120"/>
      <c r="E2" s="120"/>
      <c r="F2" s="120"/>
      <c r="G2" s="120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30" x14ac:dyDescent="0.25">
      <c r="A4" s="79" t="s">
        <v>56</v>
      </c>
      <c r="B4" s="79" t="s">
        <v>21</v>
      </c>
      <c r="C4" s="80" t="s">
        <v>62</v>
      </c>
      <c r="D4" s="80" t="s">
        <v>63</v>
      </c>
      <c r="E4" s="79" t="s">
        <v>64</v>
      </c>
      <c r="F4" s="79" t="s">
        <v>65</v>
      </c>
      <c r="G4" s="79" t="s">
        <v>66</v>
      </c>
    </row>
    <row r="5" spans="1:7" s="36" customFormat="1" x14ac:dyDescent="0.2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0">
        <v>6</v>
      </c>
      <c r="G5" s="80">
        <v>7</v>
      </c>
    </row>
    <row r="6" spans="1:7" ht="30" x14ac:dyDescent="0.25">
      <c r="A6" s="81" t="s">
        <v>81</v>
      </c>
      <c r="B6" s="81" t="s">
        <v>82</v>
      </c>
      <c r="C6" s="85">
        <f>SUM(C7)</f>
        <v>7569347.8300000001</v>
      </c>
      <c r="D6" s="85">
        <f t="shared" ref="D6:G6" si="0">SUM(D7)</f>
        <v>9477950</v>
      </c>
      <c r="E6" s="85">
        <f t="shared" si="0"/>
        <v>10190968</v>
      </c>
      <c r="F6" s="85">
        <f t="shared" si="0"/>
        <v>9333188</v>
      </c>
      <c r="G6" s="85">
        <f t="shared" si="0"/>
        <v>9338688</v>
      </c>
    </row>
    <row r="7" spans="1:7" ht="30" x14ac:dyDescent="0.25">
      <c r="A7" s="82" t="s">
        <v>83</v>
      </c>
      <c r="B7" s="81" t="s">
        <v>84</v>
      </c>
      <c r="C7" s="85">
        <f>SUM(C8:C19)</f>
        <v>7569347.8300000001</v>
      </c>
      <c r="D7" s="85">
        <f>SUM(D8:D19)</f>
        <v>9477950</v>
      </c>
      <c r="E7" s="85">
        <f>SUM(E8:E19)</f>
        <v>10190968</v>
      </c>
      <c r="F7" s="85">
        <f>SUM(F8:F19)</f>
        <v>9333188</v>
      </c>
      <c r="G7" s="85">
        <f>SUM(G8:G19)</f>
        <v>9338688</v>
      </c>
    </row>
    <row r="8" spans="1:7" x14ac:dyDescent="0.25">
      <c r="A8" s="88">
        <v>11</v>
      </c>
      <c r="B8" s="89" t="s">
        <v>39</v>
      </c>
      <c r="C8" s="90">
        <f>SUM(C83+C105+C111+C119)</f>
        <v>52304.31</v>
      </c>
      <c r="D8" s="90">
        <f t="shared" ref="D8:G8" si="1">SUM(D83+D105+D111+D119)</f>
        <v>257836</v>
      </c>
      <c r="E8" s="90">
        <f t="shared" si="1"/>
        <v>445000</v>
      </c>
      <c r="F8" s="90">
        <f t="shared" si="1"/>
        <v>166000</v>
      </c>
      <c r="G8" s="90">
        <f t="shared" si="1"/>
        <v>160404</v>
      </c>
    </row>
    <row r="9" spans="1:7" x14ac:dyDescent="0.25">
      <c r="A9" s="88">
        <v>31</v>
      </c>
      <c r="B9" s="89" t="s">
        <v>40</v>
      </c>
      <c r="C9" s="90">
        <f>SUM(C22)</f>
        <v>2092504.07</v>
      </c>
      <c r="D9" s="90">
        <f t="shared" ref="D9:G9" si="2">SUM(D22)</f>
        <v>1741050</v>
      </c>
      <c r="E9" s="90">
        <f t="shared" si="2"/>
        <v>2027650</v>
      </c>
      <c r="F9" s="90">
        <f t="shared" si="2"/>
        <v>2151650</v>
      </c>
      <c r="G9" s="90">
        <f t="shared" si="2"/>
        <v>2157246</v>
      </c>
    </row>
    <row r="10" spans="1:7" ht="30" x14ac:dyDescent="0.25">
      <c r="A10" s="88" t="s">
        <v>119</v>
      </c>
      <c r="B10" s="89" t="s">
        <v>120</v>
      </c>
      <c r="C10" s="90">
        <f>SUM(C31)</f>
        <v>169938.78</v>
      </c>
      <c r="D10" s="90">
        <f t="shared" ref="D10:G10" si="3">SUM(D31)</f>
        <v>177200</v>
      </c>
      <c r="E10" s="90">
        <f t="shared" si="3"/>
        <v>198200</v>
      </c>
      <c r="F10" s="90">
        <f t="shared" si="3"/>
        <v>204100</v>
      </c>
      <c r="G10" s="90">
        <f t="shared" si="3"/>
        <v>209600</v>
      </c>
    </row>
    <row r="11" spans="1:7" x14ac:dyDescent="0.25">
      <c r="A11" s="88" t="s">
        <v>117</v>
      </c>
      <c r="B11" s="89" t="s">
        <v>118</v>
      </c>
      <c r="C11" s="90">
        <f>SUM(C34)</f>
        <v>4575286.67</v>
      </c>
      <c r="D11" s="90">
        <f t="shared" ref="D11:G11" si="4">SUM(D34)</f>
        <v>5159592</v>
      </c>
      <c r="E11" s="90">
        <f t="shared" si="4"/>
        <v>6226640</v>
      </c>
      <c r="F11" s="90">
        <f t="shared" si="4"/>
        <v>6236640</v>
      </c>
      <c r="G11" s="90">
        <f t="shared" si="4"/>
        <v>6236640</v>
      </c>
    </row>
    <row r="12" spans="1:7" x14ac:dyDescent="0.25">
      <c r="A12" s="88">
        <v>43</v>
      </c>
      <c r="B12" s="89" t="s">
        <v>113</v>
      </c>
      <c r="C12" s="90">
        <f>SUM(C88+C93+C100)</f>
        <v>573536.03</v>
      </c>
      <c r="D12" s="90">
        <f t="shared" ref="D12:G12" si="5">SUM(D88+D93+D100)</f>
        <v>573798</v>
      </c>
      <c r="E12" s="90">
        <f t="shared" si="5"/>
        <v>573798</v>
      </c>
      <c r="F12" s="90">
        <f t="shared" si="5"/>
        <v>573798</v>
      </c>
      <c r="G12" s="90">
        <f t="shared" si="5"/>
        <v>573798</v>
      </c>
    </row>
    <row r="13" spans="1:7" x14ac:dyDescent="0.25">
      <c r="A13" s="88">
        <v>50</v>
      </c>
      <c r="B13" s="89" t="s">
        <v>116</v>
      </c>
      <c r="C13" s="90">
        <f>SUM(C51)</f>
        <v>0</v>
      </c>
      <c r="D13" s="90">
        <f>SUM(D51)</f>
        <v>120000</v>
      </c>
      <c r="E13" s="90">
        <f t="shared" ref="E13:G13" si="6">SUM(E51)</f>
        <v>152000</v>
      </c>
      <c r="F13" s="90">
        <f t="shared" si="6"/>
        <v>0</v>
      </c>
      <c r="G13" s="90">
        <f t="shared" si="6"/>
        <v>0</v>
      </c>
    </row>
    <row r="14" spans="1:7" x14ac:dyDescent="0.25">
      <c r="A14" s="88">
        <v>58</v>
      </c>
      <c r="B14" s="89" t="s">
        <v>114</v>
      </c>
      <c r="C14" s="90">
        <f>SUM(C74)</f>
        <v>0</v>
      </c>
      <c r="D14" s="90">
        <f>SUM(D74)</f>
        <v>0</v>
      </c>
      <c r="E14" s="90">
        <f t="shared" ref="E14:G14" si="7">SUM(E74)</f>
        <v>566680</v>
      </c>
      <c r="F14" s="90">
        <f t="shared" si="7"/>
        <v>0</v>
      </c>
      <c r="G14" s="90">
        <f t="shared" si="7"/>
        <v>0</v>
      </c>
    </row>
    <row r="15" spans="1:7" x14ac:dyDescent="0.25">
      <c r="A15" s="88" t="s">
        <v>125</v>
      </c>
      <c r="B15" s="89" t="s">
        <v>126</v>
      </c>
      <c r="C15" s="90">
        <f>SUM(C42)</f>
        <v>101856.6</v>
      </c>
      <c r="D15" s="90">
        <v>0</v>
      </c>
      <c r="E15" s="90">
        <v>0</v>
      </c>
      <c r="F15" s="90">
        <v>0</v>
      </c>
      <c r="G15" s="90">
        <v>0</v>
      </c>
    </row>
    <row r="16" spans="1:7" x14ac:dyDescent="0.25">
      <c r="A16" s="88" t="s">
        <v>127</v>
      </c>
      <c r="B16" s="89" t="s">
        <v>128</v>
      </c>
      <c r="C16" s="90">
        <f>SUM(C48)</f>
        <v>2371.37</v>
      </c>
      <c r="D16" s="90">
        <v>0</v>
      </c>
      <c r="E16" s="90">
        <v>0</v>
      </c>
      <c r="F16" s="90">
        <v>0</v>
      </c>
      <c r="G16" s="90">
        <v>0</v>
      </c>
    </row>
    <row r="17" spans="1:9" x14ac:dyDescent="0.25">
      <c r="A17" s="88" t="s">
        <v>123</v>
      </c>
      <c r="B17" s="89" t="s">
        <v>124</v>
      </c>
      <c r="C17" s="90">
        <v>0</v>
      </c>
      <c r="D17" s="90">
        <f>SUM(D68)</f>
        <v>1447474</v>
      </c>
      <c r="E17" s="90"/>
      <c r="F17" s="90"/>
      <c r="G17" s="90"/>
    </row>
    <row r="18" spans="1:9" x14ac:dyDescent="0.25">
      <c r="A18" s="88">
        <v>61</v>
      </c>
      <c r="B18" s="89" t="s">
        <v>75</v>
      </c>
      <c r="C18" s="90">
        <f>SUM(C57)</f>
        <v>1550</v>
      </c>
      <c r="D18" s="90">
        <f t="shared" ref="D18:G18" si="8">SUM(D57)</f>
        <v>0</v>
      </c>
      <c r="E18" s="90">
        <f t="shared" si="8"/>
        <v>0</v>
      </c>
      <c r="F18" s="90">
        <f t="shared" si="8"/>
        <v>0</v>
      </c>
      <c r="G18" s="90">
        <f t="shared" si="8"/>
        <v>0</v>
      </c>
    </row>
    <row r="19" spans="1:9" ht="30" x14ac:dyDescent="0.25">
      <c r="A19" s="88">
        <v>71</v>
      </c>
      <c r="B19" s="89" t="s">
        <v>76</v>
      </c>
      <c r="C19" s="90">
        <f>SUM(C60)</f>
        <v>0</v>
      </c>
      <c r="D19" s="90">
        <f t="shared" ref="D19:G19" si="9">SUM(D60)</f>
        <v>1000</v>
      </c>
      <c r="E19" s="90">
        <f t="shared" si="9"/>
        <v>1000</v>
      </c>
      <c r="F19" s="90">
        <f t="shared" si="9"/>
        <v>1000</v>
      </c>
      <c r="G19" s="90">
        <f t="shared" si="9"/>
        <v>1000</v>
      </c>
    </row>
    <row r="20" spans="1:9" s="54" customFormat="1" ht="30" x14ac:dyDescent="0.25">
      <c r="A20" s="83" t="s">
        <v>85</v>
      </c>
      <c r="B20" s="83" t="s">
        <v>86</v>
      </c>
      <c r="C20" s="86">
        <f>SUM(C21+C63)</f>
        <v>6990118.1199999992</v>
      </c>
      <c r="D20" s="86">
        <f>SUM(D21+D63)</f>
        <v>8526316</v>
      </c>
      <c r="E20" s="86">
        <f>SUM(E21+E63)</f>
        <v>9172170</v>
      </c>
      <c r="F20" s="86">
        <f t="shared" ref="F20:G20" si="10">SUM(F21+F63)</f>
        <v>8593390</v>
      </c>
      <c r="G20" s="86">
        <f t="shared" si="10"/>
        <v>8604486</v>
      </c>
    </row>
    <row r="21" spans="1:9" ht="30" x14ac:dyDescent="0.25">
      <c r="A21" s="84" t="s">
        <v>87</v>
      </c>
      <c r="B21" s="84" t="s">
        <v>88</v>
      </c>
      <c r="C21" s="87">
        <f>SUM(C22+C31+C34+C42+C48+C51+C57+C60)</f>
        <v>6943507.4899999993</v>
      </c>
      <c r="D21" s="87">
        <f>SUM(D22+D31+D34+D57+D60)</f>
        <v>7078842</v>
      </c>
      <c r="E21" s="87">
        <f>SUM(E22+E31+E34+E51+E57+E60)</f>
        <v>8605490</v>
      </c>
      <c r="F21" s="87">
        <f t="shared" ref="F21:G21" si="11">SUM(F22+F31+F34+F51+F57+F60)</f>
        <v>8593390</v>
      </c>
      <c r="G21" s="87">
        <f t="shared" si="11"/>
        <v>8604486</v>
      </c>
    </row>
    <row r="22" spans="1:9" x14ac:dyDescent="0.25">
      <c r="A22" s="63">
        <v>31</v>
      </c>
      <c r="B22" s="55" t="s">
        <v>40</v>
      </c>
      <c r="C22" s="74">
        <f>SUM(C23+C27+C29)</f>
        <v>2092504.07</v>
      </c>
      <c r="D22" s="74">
        <f>SUM(D23+D27+D29)</f>
        <v>1741050</v>
      </c>
      <c r="E22" s="74">
        <f t="shared" ref="E22:G22" si="12">SUM(E23+E27+E29)</f>
        <v>2027650</v>
      </c>
      <c r="F22" s="74">
        <f t="shared" si="12"/>
        <v>2151650</v>
      </c>
      <c r="G22" s="74">
        <f t="shared" si="12"/>
        <v>2157246</v>
      </c>
      <c r="I22" s="91"/>
    </row>
    <row r="23" spans="1:9" x14ac:dyDescent="0.25">
      <c r="A23" s="56">
        <v>3</v>
      </c>
      <c r="B23" s="57" t="s">
        <v>31</v>
      </c>
      <c r="C23" s="66">
        <f>SUM(C24:C26)</f>
        <v>1969376.01</v>
      </c>
      <c r="D23" s="66">
        <f>SUM(D24:D26)</f>
        <v>1666955</v>
      </c>
      <c r="E23" s="66">
        <f t="shared" ref="E23:G23" si="13">SUM(E24:E26)</f>
        <v>1924090</v>
      </c>
      <c r="F23" s="66">
        <f t="shared" si="13"/>
        <v>2079255</v>
      </c>
      <c r="G23" s="66">
        <f t="shared" si="13"/>
        <v>2084851</v>
      </c>
      <c r="I23" s="91"/>
    </row>
    <row r="24" spans="1:9" x14ac:dyDescent="0.25">
      <c r="A24" s="58">
        <v>31</v>
      </c>
      <c r="B24" s="57" t="s">
        <v>32</v>
      </c>
      <c r="C24" s="66">
        <v>1300737.99</v>
      </c>
      <c r="D24" s="66">
        <v>1082359</v>
      </c>
      <c r="E24" s="66">
        <v>1296500</v>
      </c>
      <c r="F24" s="66">
        <v>1434500</v>
      </c>
      <c r="G24" s="68">
        <v>1403500</v>
      </c>
    </row>
    <row r="25" spans="1:9" x14ac:dyDescent="0.25">
      <c r="A25" s="58">
        <v>32</v>
      </c>
      <c r="B25" s="57" t="s">
        <v>33</v>
      </c>
      <c r="C25" s="66">
        <v>597172.79</v>
      </c>
      <c r="D25" s="66">
        <v>526860</v>
      </c>
      <c r="E25" s="66">
        <v>567860</v>
      </c>
      <c r="F25" s="66">
        <v>591830</v>
      </c>
      <c r="G25" s="68">
        <v>633826</v>
      </c>
    </row>
    <row r="26" spans="1:9" x14ac:dyDescent="0.25">
      <c r="A26" s="58">
        <v>34</v>
      </c>
      <c r="B26" s="57" t="s">
        <v>71</v>
      </c>
      <c r="C26" s="66">
        <v>71465.23</v>
      </c>
      <c r="D26" s="66">
        <v>57736</v>
      </c>
      <c r="E26" s="66">
        <v>59730</v>
      </c>
      <c r="F26" s="66">
        <v>52925</v>
      </c>
      <c r="G26" s="68">
        <v>47525</v>
      </c>
    </row>
    <row r="27" spans="1:9" x14ac:dyDescent="0.25">
      <c r="A27" s="56">
        <v>4</v>
      </c>
      <c r="B27" s="57" t="s">
        <v>34</v>
      </c>
      <c r="C27" s="66">
        <f>SUM(C28)</f>
        <v>50733.22</v>
      </c>
      <c r="D27" s="66">
        <f>SUM(D28)</f>
        <v>1700</v>
      </c>
      <c r="E27" s="66">
        <f t="shared" ref="E27:G27" si="14">SUM(E28)</f>
        <v>31165</v>
      </c>
      <c r="F27" s="66">
        <f t="shared" si="14"/>
        <v>0</v>
      </c>
      <c r="G27" s="66">
        <f t="shared" si="14"/>
        <v>0</v>
      </c>
    </row>
    <row r="28" spans="1:9" x14ac:dyDescent="0.25">
      <c r="A28" s="58">
        <v>42</v>
      </c>
      <c r="B28" s="57" t="s">
        <v>72</v>
      </c>
      <c r="C28" s="66">
        <v>50733.22</v>
      </c>
      <c r="D28" s="66">
        <v>1700</v>
      </c>
      <c r="E28" s="66">
        <v>31165</v>
      </c>
      <c r="F28" s="66">
        <v>0</v>
      </c>
      <c r="G28" s="68">
        <v>0</v>
      </c>
    </row>
    <row r="29" spans="1:9" x14ac:dyDescent="0.25">
      <c r="A29" s="56">
        <v>5</v>
      </c>
      <c r="B29" s="57" t="s">
        <v>51</v>
      </c>
      <c r="C29" s="66">
        <f>SUM(C30)</f>
        <v>72394.84</v>
      </c>
      <c r="D29" s="66">
        <f>SUM(D30)</f>
        <v>72395</v>
      </c>
      <c r="E29" s="66">
        <f t="shared" ref="E29:G29" si="15">SUM(E30)</f>
        <v>72395</v>
      </c>
      <c r="F29" s="66">
        <f t="shared" si="15"/>
        <v>72395</v>
      </c>
      <c r="G29" s="66">
        <f t="shared" si="15"/>
        <v>72395</v>
      </c>
    </row>
    <row r="30" spans="1:9" x14ac:dyDescent="0.25">
      <c r="A30" s="58">
        <v>54</v>
      </c>
      <c r="B30" s="57" t="s">
        <v>52</v>
      </c>
      <c r="C30" s="66">
        <v>72394.84</v>
      </c>
      <c r="D30" s="66">
        <v>72395</v>
      </c>
      <c r="E30" s="66">
        <v>72395</v>
      </c>
      <c r="F30" s="66">
        <v>72395</v>
      </c>
      <c r="G30" s="66">
        <v>72395</v>
      </c>
    </row>
    <row r="31" spans="1:9" x14ac:dyDescent="0.25">
      <c r="A31" s="63" t="s">
        <v>119</v>
      </c>
      <c r="B31" s="55" t="s">
        <v>120</v>
      </c>
      <c r="C31" s="74">
        <f>SUM(C32)</f>
        <v>169938.78</v>
      </c>
      <c r="D31" s="74">
        <f>SUM(D32)</f>
        <v>177200</v>
      </c>
      <c r="E31" s="74">
        <f t="shared" ref="E31:G31" si="16">SUM(E32)</f>
        <v>198200</v>
      </c>
      <c r="F31" s="74">
        <f t="shared" si="16"/>
        <v>204100</v>
      </c>
      <c r="G31" s="74">
        <f t="shared" si="16"/>
        <v>209600</v>
      </c>
    </row>
    <row r="32" spans="1:9" x14ac:dyDescent="0.25">
      <c r="A32" s="56">
        <v>3</v>
      </c>
      <c r="B32" s="57" t="s">
        <v>31</v>
      </c>
      <c r="C32" s="66">
        <f>SUM(C33)</f>
        <v>169938.78</v>
      </c>
      <c r="D32" s="66">
        <f>SUM(D33)</f>
        <v>177200</v>
      </c>
      <c r="E32" s="66">
        <f t="shared" ref="E32:G32" si="17">SUM(E33)</f>
        <v>198200</v>
      </c>
      <c r="F32" s="66">
        <f t="shared" si="17"/>
        <v>204100</v>
      </c>
      <c r="G32" s="66">
        <f t="shared" si="17"/>
        <v>209600</v>
      </c>
    </row>
    <row r="33" spans="1:7" x14ac:dyDescent="0.25">
      <c r="A33" s="58">
        <v>32</v>
      </c>
      <c r="B33" s="57" t="s">
        <v>33</v>
      </c>
      <c r="C33" s="66">
        <v>169938.78</v>
      </c>
      <c r="D33" s="66">
        <v>177200</v>
      </c>
      <c r="E33" s="66">
        <v>198200</v>
      </c>
      <c r="F33" s="66">
        <v>204100</v>
      </c>
      <c r="G33" s="68">
        <v>209600</v>
      </c>
    </row>
    <row r="34" spans="1:7" x14ac:dyDescent="0.25">
      <c r="A34" s="63" t="s">
        <v>117</v>
      </c>
      <c r="B34" s="55" t="s">
        <v>118</v>
      </c>
      <c r="C34" s="74">
        <f>SUM(C35+C39)</f>
        <v>4575286.67</v>
      </c>
      <c r="D34" s="74">
        <f t="shared" ref="D34:G34" si="18">SUM(D35+D39)</f>
        <v>5159592</v>
      </c>
      <c r="E34" s="74">
        <f t="shared" si="18"/>
        <v>6226640</v>
      </c>
      <c r="F34" s="74">
        <f t="shared" si="18"/>
        <v>6236640</v>
      </c>
      <c r="G34" s="74">
        <f t="shared" si="18"/>
        <v>6236640</v>
      </c>
    </row>
    <row r="35" spans="1:7" x14ac:dyDescent="0.25">
      <c r="A35" s="56">
        <v>3</v>
      </c>
      <c r="B35" s="57" t="s">
        <v>31</v>
      </c>
      <c r="C35" s="66">
        <f>SUM(C36:C38)</f>
        <v>4558583.0999999996</v>
      </c>
      <c r="D35" s="66">
        <f t="shared" ref="D35:G35" si="19">SUM(D36:D38)</f>
        <v>5153892</v>
      </c>
      <c r="E35" s="66">
        <f t="shared" si="19"/>
        <v>6216640</v>
      </c>
      <c r="F35" s="66">
        <f t="shared" si="19"/>
        <v>6235640</v>
      </c>
      <c r="G35" s="66">
        <f t="shared" si="19"/>
        <v>6215730</v>
      </c>
    </row>
    <row r="36" spans="1:7" x14ac:dyDescent="0.25">
      <c r="A36" s="58">
        <v>31</v>
      </c>
      <c r="B36" s="57" t="s">
        <v>32</v>
      </c>
      <c r="C36" s="66">
        <v>3274469.18</v>
      </c>
      <c r="D36" s="66">
        <v>3642791</v>
      </c>
      <c r="E36" s="66">
        <v>4737400</v>
      </c>
      <c r="F36" s="66">
        <v>4980000</v>
      </c>
      <c r="G36" s="68">
        <v>4980000</v>
      </c>
    </row>
    <row r="37" spans="1:7" x14ac:dyDescent="0.25">
      <c r="A37" s="58">
        <v>32</v>
      </c>
      <c r="B37" s="57" t="s">
        <v>33</v>
      </c>
      <c r="C37" s="66">
        <v>1273113.75</v>
      </c>
      <c r="D37" s="66">
        <v>1499001</v>
      </c>
      <c r="E37" s="66">
        <v>1467140</v>
      </c>
      <c r="F37" s="66">
        <v>1248540</v>
      </c>
      <c r="G37" s="68">
        <v>1228630</v>
      </c>
    </row>
    <row r="38" spans="1:7" x14ac:dyDescent="0.25">
      <c r="A38" s="58">
        <v>34</v>
      </c>
      <c r="B38" s="57" t="s">
        <v>71</v>
      </c>
      <c r="C38" s="66">
        <v>11000.17</v>
      </c>
      <c r="D38" s="66">
        <v>12100</v>
      </c>
      <c r="E38" s="66">
        <v>12100</v>
      </c>
      <c r="F38" s="66">
        <v>7100</v>
      </c>
      <c r="G38" s="68">
        <v>7100</v>
      </c>
    </row>
    <row r="39" spans="1:7" x14ac:dyDescent="0.25">
      <c r="A39" s="56">
        <v>4</v>
      </c>
      <c r="B39" s="57" t="s">
        <v>34</v>
      </c>
      <c r="C39" s="66">
        <f>SUM(C40:C41)</f>
        <v>16703.57</v>
      </c>
      <c r="D39" s="66">
        <f>SUM(D40:D41)</f>
        <v>5700</v>
      </c>
      <c r="E39" s="66">
        <f>SUM(E40:E41)</f>
        <v>10000</v>
      </c>
      <c r="F39" s="66">
        <f>SUM(F40:F41)</f>
        <v>1000</v>
      </c>
      <c r="G39" s="66">
        <f>SUM(G40:G41)</f>
        <v>20910</v>
      </c>
    </row>
    <row r="40" spans="1:7" x14ac:dyDescent="0.25">
      <c r="A40" s="58">
        <v>41</v>
      </c>
      <c r="B40" s="57" t="s">
        <v>35</v>
      </c>
      <c r="C40" s="66">
        <v>2373.44</v>
      </c>
      <c r="D40" s="66">
        <v>800</v>
      </c>
      <c r="E40" s="66">
        <v>10000</v>
      </c>
      <c r="F40" s="66">
        <v>1000</v>
      </c>
      <c r="G40" s="68">
        <v>3000</v>
      </c>
    </row>
    <row r="41" spans="1:7" x14ac:dyDescent="0.25">
      <c r="A41" s="58">
        <v>42</v>
      </c>
      <c r="B41" s="57" t="s">
        <v>72</v>
      </c>
      <c r="C41" s="66">
        <v>14330.13</v>
      </c>
      <c r="D41" s="66">
        <v>4900</v>
      </c>
      <c r="E41" s="66">
        <v>0</v>
      </c>
      <c r="F41" s="66">
        <v>0</v>
      </c>
      <c r="G41" s="68">
        <v>17910</v>
      </c>
    </row>
    <row r="42" spans="1:7" x14ac:dyDescent="0.25">
      <c r="A42" s="63" t="s">
        <v>125</v>
      </c>
      <c r="B42" s="55" t="s">
        <v>126</v>
      </c>
      <c r="C42" s="74">
        <f>SUM(C43+C46)</f>
        <v>101856.6</v>
      </c>
      <c r="D42" s="74"/>
      <c r="E42" s="74"/>
      <c r="F42" s="74"/>
      <c r="G42" s="74"/>
    </row>
    <row r="43" spans="1:7" x14ac:dyDescent="0.25">
      <c r="A43" s="56">
        <v>3</v>
      </c>
      <c r="B43" s="57" t="s">
        <v>31</v>
      </c>
      <c r="C43" s="66">
        <f>SUM(C44+C45)</f>
        <v>96344.1</v>
      </c>
      <c r="D43" s="66"/>
      <c r="E43" s="66"/>
      <c r="F43" s="66"/>
      <c r="G43" s="68"/>
    </row>
    <row r="44" spans="1:7" x14ac:dyDescent="0.25">
      <c r="A44" s="58">
        <v>31</v>
      </c>
      <c r="B44" s="57" t="s">
        <v>32</v>
      </c>
      <c r="C44" s="66">
        <v>92063.69</v>
      </c>
      <c r="D44" s="66"/>
      <c r="E44" s="66"/>
      <c r="F44" s="66"/>
      <c r="G44" s="68"/>
    </row>
    <row r="45" spans="1:7" x14ac:dyDescent="0.25">
      <c r="A45" s="58">
        <v>32</v>
      </c>
      <c r="B45" s="57" t="s">
        <v>33</v>
      </c>
      <c r="C45" s="66">
        <v>4280.41</v>
      </c>
      <c r="D45" s="66"/>
      <c r="E45" s="66"/>
      <c r="F45" s="66"/>
      <c r="G45" s="68"/>
    </row>
    <row r="46" spans="1:7" x14ac:dyDescent="0.25">
      <c r="A46" s="56">
        <v>4</v>
      </c>
      <c r="B46" s="57" t="s">
        <v>34</v>
      </c>
      <c r="C46" s="66">
        <f>SUM(C47)</f>
        <v>5512.5</v>
      </c>
      <c r="D46" s="66"/>
      <c r="E46" s="66"/>
      <c r="F46" s="66"/>
      <c r="G46" s="68"/>
    </row>
    <row r="47" spans="1:7" x14ac:dyDescent="0.25">
      <c r="A47" s="58">
        <v>42</v>
      </c>
      <c r="B47" s="57" t="s">
        <v>72</v>
      </c>
      <c r="C47" s="66">
        <v>5512.5</v>
      </c>
      <c r="D47" s="74"/>
      <c r="E47" s="74"/>
      <c r="F47" s="74"/>
      <c r="G47" s="74"/>
    </row>
    <row r="48" spans="1:7" x14ac:dyDescent="0.25">
      <c r="A48" s="58" t="s">
        <v>127</v>
      </c>
      <c r="B48" s="55" t="s">
        <v>128</v>
      </c>
      <c r="C48" s="74">
        <f>SUM(C49)</f>
        <v>2371.37</v>
      </c>
      <c r="D48" s="74"/>
      <c r="E48" s="74"/>
      <c r="F48" s="74"/>
      <c r="G48" s="74"/>
    </row>
    <row r="49" spans="1:7" x14ac:dyDescent="0.25">
      <c r="A49" s="56">
        <v>3</v>
      </c>
      <c r="B49" s="57" t="s">
        <v>31</v>
      </c>
      <c r="C49" s="66">
        <f>SUM(C50)</f>
        <v>2371.37</v>
      </c>
      <c r="D49" s="74"/>
      <c r="E49" s="74"/>
      <c r="F49" s="74"/>
      <c r="G49" s="74"/>
    </row>
    <row r="50" spans="1:7" x14ac:dyDescent="0.25">
      <c r="A50" s="58">
        <v>32</v>
      </c>
      <c r="B50" s="57" t="s">
        <v>33</v>
      </c>
      <c r="C50" s="66">
        <v>2371.37</v>
      </c>
      <c r="D50" s="74"/>
      <c r="E50" s="74"/>
      <c r="F50" s="74"/>
      <c r="G50" s="74"/>
    </row>
    <row r="51" spans="1:7" x14ac:dyDescent="0.25">
      <c r="A51" s="63">
        <v>50</v>
      </c>
      <c r="B51" s="55" t="s">
        <v>116</v>
      </c>
      <c r="C51" s="74">
        <v>0</v>
      </c>
      <c r="D51" s="74">
        <f>SUM(D52)</f>
        <v>120000</v>
      </c>
      <c r="E51" s="74">
        <f>SUM(E52)</f>
        <v>152000</v>
      </c>
      <c r="F51" s="74">
        <f>SUM(F54)</f>
        <v>0</v>
      </c>
      <c r="G51" s="74">
        <f>SUM(G54)</f>
        <v>0</v>
      </c>
    </row>
    <row r="52" spans="1:7" x14ac:dyDescent="0.25">
      <c r="A52" s="56">
        <v>3</v>
      </c>
      <c r="B52" s="57" t="s">
        <v>31</v>
      </c>
      <c r="C52" s="66">
        <f>SUM(C53+C54)</f>
        <v>0</v>
      </c>
      <c r="D52" s="66">
        <f>SUM(D53)</f>
        <v>120000</v>
      </c>
      <c r="E52" s="66">
        <f t="shared" ref="E52:G52" si="20">SUM(E53)</f>
        <v>152000</v>
      </c>
      <c r="F52" s="66">
        <f t="shared" si="20"/>
        <v>0</v>
      </c>
      <c r="G52" s="66">
        <f t="shared" si="20"/>
        <v>0</v>
      </c>
    </row>
    <row r="53" spans="1:7" x14ac:dyDescent="0.25">
      <c r="A53" s="58">
        <v>31</v>
      </c>
      <c r="B53" s="57" t="s">
        <v>32</v>
      </c>
      <c r="C53" s="66">
        <v>0</v>
      </c>
      <c r="D53" s="66">
        <v>120000</v>
      </c>
      <c r="E53" s="66">
        <v>152000</v>
      </c>
      <c r="F53" s="66">
        <v>0</v>
      </c>
      <c r="G53" s="68">
        <v>0</v>
      </c>
    </row>
    <row r="54" spans="1:7" x14ac:dyDescent="0.25">
      <c r="A54" s="58">
        <v>32</v>
      </c>
      <c r="B54" s="57" t="s">
        <v>33</v>
      </c>
      <c r="C54" s="66">
        <v>0</v>
      </c>
      <c r="D54" s="66">
        <v>0</v>
      </c>
      <c r="E54" s="66">
        <v>0</v>
      </c>
      <c r="F54" s="66">
        <v>0</v>
      </c>
      <c r="G54" s="68">
        <v>0</v>
      </c>
    </row>
    <row r="55" spans="1:7" x14ac:dyDescent="0.25">
      <c r="A55" s="56">
        <v>4</v>
      </c>
      <c r="B55" s="57" t="s">
        <v>34</v>
      </c>
      <c r="C55" s="66">
        <v>0</v>
      </c>
      <c r="D55" s="66">
        <f t="shared" ref="D55:G55" si="21">SUM(D56)</f>
        <v>0</v>
      </c>
      <c r="E55" s="66">
        <f t="shared" si="21"/>
        <v>0</v>
      </c>
      <c r="F55" s="66">
        <f t="shared" si="21"/>
        <v>0</v>
      </c>
      <c r="G55" s="66">
        <f t="shared" si="21"/>
        <v>0</v>
      </c>
    </row>
    <row r="56" spans="1:7" x14ac:dyDescent="0.25">
      <c r="A56" s="58">
        <v>42</v>
      </c>
      <c r="B56" s="57" t="s">
        <v>72</v>
      </c>
      <c r="C56" s="66">
        <v>0</v>
      </c>
      <c r="D56" s="66">
        <v>0</v>
      </c>
      <c r="E56" s="66">
        <v>0</v>
      </c>
      <c r="F56" s="66">
        <v>0</v>
      </c>
      <c r="G56" s="68">
        <v>0</v>
      </c>
    </row>
    <row r="57" spans="1:7" x14ac:dyDescent="0.25">
      <c r="A57" s="63">
        <v>61</v>
      </c>
      <c r="B57" s="55" t="s">
        <v>75</v>
      </c>
      <c r="C57" s="74">
        <f>SUM(C58)</f>
        <v>1550</v>
      </c>
      <c r="D57" s="74">
        <f t="shared" ref="D57:G58" si="22">SUM(D58)</f>
        <v>0</v>
      </c>
      <c r="E57" s="74">
        <f t="shared" si="22"/>
        <v>0</v>
      </c>
      <c r="F57" s="74">
        <f t="shared" si="22"/>
        <v>0</v>
      </c>
      <c r="G57" s="74">
        <f t="shared" si="22"/>
        <v>0</v>
      </c>
    </row>
    <row r="58" spans="1:7" x14ac:dyDescent="0.25">
      <c r="A58" s="56">
        <v>3</v>
      </c>
      <c r="B58" s="57" t="s">
        <v>31</v>
      </c>
      <c r="C58" s="66">
        <f>SUM(C59)</f>
        <v>1550</v>
      </c>
      <c r="D58" s="66">
        <f t="shared" si="22"/>
        <v>0</v>
      </c>
      <c r="E58" s="66">
        <f t="shared" si="22"/>
        <v>0</v>
      </c>
      <c r="F58" s="66">
        <f t="shared" si="22"/>
        <v>0</v>
      </c>
      <c r="G58" s="66">
        <f t="shared" si="22"/>
        <v>0</v>
      </c>
    </row>
    <row r="59" spans="1:7" x14ac:dyDescent="0.25">
      <c r="A59" s="58">
        <v>32</v>
      </c>
      <c r="B59" s="57" t="s">
        <v>33</v>
      </c>
      <c r="C59" s="66">
        <v>1550</v>
      </c>
      <c r="D59" s="66">
        <v>0</v>
      </c>
      <c r="E59" s="66">
        <v>0</v>
      </c>
      <c r="F59" s="66">
        <v>0</v>
      </c>
      <c r="G59" s="68">
        <v>0</v>
      </c>
    </row>
    <row r="60" spans="1:7" ht="25.5" x14ac:dyDescent="0.25">
      <c r="A60" s="63">
        <v>71</v>
      </c>
      <c r="B60" s="55" t="s">
        <v>76</v>
      </c>
      <c r="C60" s="74">
        <f>SUM(C61)</f>
        <v>0</v>
      </c>
      <c r="D60" s="74">
        <f t="shared" ref="D60:G61" si="23">SUM(D61)</f>
        <v>1000</v>
      </c>
      <c r="E60" s="74">
        <f t="shared" si="23"/>
        <v>1000</v>
      </c>
      <c r="F60" s="74">
        <f t="shared" si="23"/>
        <v>1000</v>
      </c>
      <c r="G60" s="74">
        <f t="shared" si="23"/>
        <v>1000</v>
      </c>
    </row>
    <row r="61" spans="1:7" x14ac:dyDescent="0.25">
      <c r="A61" s="56">
        <v>4</v>
      </c>
      <c r="B61" s="57" t="s">
        <v>34</v>
      </c>
      <c r="C61" s="66">
        <f>SUM(C62)</f>
        <v>0</v>
      </c>
      <c r="D61" s="66">
        <f t="shared" si="23"/>
        <v>1000</v>
      </c>
      <c r="E61" s="66">
        <f t="shared" si="23"/>
        <v>1000</v>
      </c>
      <c r="F61" s="66">
        <f t="shared" si="23"/>
        <v>1000</v>
      </c>
      <c r="G61" s="66">
        <f t="shared" si="23"/>
        <v>1000</v>
      </c>
    </row>
    <row r="62" spans="1:7" x14ac:dyDescent="0.25">
      <c r="A62" s="58">
        <v>45</v>
      </c>
      <c r="B62" s="57" t="s">
        <v>73</v>
      </c>
      <c r="C62" s="66">
        <v>0</v>
      </c>
      <c r="D62" s="66">
        <v>1000</v>
      </c>
      <c r="E62" s="66">
        <v>1000</v>
      </c>
      <c r="F62" s="66">
        <v>1000</v>
      </c>
      <c r="G62" s="66">
        <v>1000</v>
      </c>
    </row>
    <row r="63" spans="1:7" ht="30" x14ac:dyDescent="0.25">
      <c r="A63" s="84" t="s">
        <v>89</v>
      </c>
      <c r="B63" s="84" t="s">
        <v>90</v>
      </c>
      <c r="C63" s="87">
        <f>SUM(C64)</f>
        <v>46610.63</v>
      </c>
      <c r="D63" s="87">
        <f>SUM(D68)</f>
        <v>1447474</v>
      </c>
      <c r="E63" s="87">
        <f>SUM(E74)</f>
        <v>566680</v>
      </c>
      <c r="F63" s="87">
        <f t="shared" ref="F63:G63" si="24">SUM(F74)</f>
        <v>0</v>
      </c>
      <c r="G63" s="87">
        <f t="shared" si="24"/>
        <v>0</v>
      </c>
    </row>
    <row r="64" spans="1:7" x14ac:dyDescent="0.25">
      <c r="A64" s="63">
        <v>31</v>
      </c>
      <c r="B64" s="55" t="s">
        <v>40</v>
      </c>
      <c r="C64" s="74">
        <f>SUM(C65)</f>
        <v>46610.63</v>
      </c>
      <c r="D64" s="74">
        <f t="shared" ref="D64:G64" si="25">SUM(D65)</f>
        <v>0</v>
      </c>
      <c r="E64" s="74">
        <f t="shared" si="25"/>
        <v>0</v>
      </c>
      <c r="F64" s="74">
        <f t="shared" si="25"/>
        <v>0</v>
      </c>
      <c r="G64" s="74">
        <f t="shared" si="25"/>
        <v>0</v>
      </c>
    </row>
    <row r="65" spans="1:7" x14ac:dyDescent="0.25">
      <c r="A65" s="56">
        <v>4</v>
      </c>
      <c r="B65" s="57" t="s">
        <v>34</v>
      </c>
      <c r="C65" s="66">
        <f>SUM(C66:C67)</f>
        <v>46610.63</v>
      </c>
      <c r="D65" s="66">
        <f>SUM(D66:D67)</f>
        <v>0</v>
      </c>
      <c r="E65" s="66">
        <f>SUM(E66:E67)</f>
        <v>0</v>
      </c>
      <c r="F65" s="66">
        <f>SUM(F66:F67)</f>
        <v>0</v>
      </c>
      <c r="G65" s="66">
        <f>SUM(G66:G67)</f>
        <v>0</v>
      </c>
    </row>
    <row r="66" spans="1:7" x14ac:dyDescent="0.25">
      <c r="A66" s="58">
        <v>42</v>
      </c>
      <c r="B66" s="57" t="s">
        <v>72</v>
      </c>
      <c r="C66" s="66">
        <v>15747.76</v>
      </c>
      <c r="D66" s="66">
        <v>0</v>
      </c>
      <c r="E66" s="66">
        <v>0</v>
      </c>
      <c r="F66" s="66">
        <v>0</v>
      </c>
      <c r="G66" s="66">
        <v>0</v>
      </c>
    </row>
    <row r="67" spans="1:7" x14ac:dyDescent="0.25">
      <c r="A67" s="58">
        <v>45</v>
      </c>
      <c r="B67" s="57" t="s">
        <v>73</v>
      </c>
      <c r="C67" s="66">
        <v>30862.87</v>
      </c>
      <c r="D67" s="66">
        <v>0</v>
      </c>
      <c r="E67" s="66">
        <v>0</v>
      </c>
      <c r="F67" s="66">
        <v>0</v>
      </c>
      <c r="G67" s="66">
        <v>0</v>
      </c>
    </row>
    <row r="68" spans="1:7" x14ac:dyDescent="0.25">
      <c r="A68" s="63" t="s">
        <v>123</v>
      </c>
      <c r="B68" s="55" t="s">
        <v>124</v>
      </c>
      <c r="C68" s="74"/>
      <c r="D68" s="74">
        <f>SUM(D69+D71)</f>
        <v>1447474</v>
      </c>
      <c r="E68" s="74"/>
      <c r="F68" s="66"/>
      <c r="G68" s="66"/>
    </row>
    <row r="69" spans="1:7" x14ac:dyDescent="0.25">
      <c r="A69" s="56">
        <v>3</v>
      </c>
      <c r="B69" s="57" t="s">
        <v>31</v>
      </c>
      <c r="C69" s="66"/>
      <c r="D69" s="66">
        <f>SUM(D70)</f>
        <v>97447</v>
      </c>
      <c r="E69" s="66"/>
      <c r="F69" s="66"/>
      <c r="G69" s="66"/>
    </row>
    <row r="70" spans="1:7" x14ac:dyDescent="0.25">
      <c r="A70" s="58">
        <v>32</v>
      </c>
      <c r="B70" s="57" t="s">
        <v>33</v>
      </c>
      <c r="C70" s="66"/>
      <c r="D70" s="66">
        <v>97447</v>
      </c>
      <c r="E70" s="66"/>
      <c r="F70" s="66"/>
      <c r="G70" s="66"/>
    </row>
    <row r="71" spans="1:7" x14ac:dyDescent="0.25">
      <c r="A71" s="56">
        <v>4</v>
      </c>
      <c r="B71" s="57" t="s">
        <v>34</v>
      </c>
      <c r="C71" s="66"/>
      <c r="D71" s="66">
        <f>SUM(D72:D73)</f>
        <v>1350027</v>
      </c>
      <c r="E71" s="66"/>
      <c r="F71" s="66"/>
      <c r="G71" s="66"/>
    </row>
    <row r="72" spans="1:7" x14ac:dyDescent="0.25">
      <c r="A72" s="58">
        <v>42</v>
      </c>
      <c r="B72" s="57" t="s">
        <v>72</v>
      </c>
      <c r="C72" s="66"/>
      <c r="D72" s="66">
        <v>34657</v>
      </c>
      <c r="E72" s="66"/>
      <c r="F72" s="66"/>
      <c r="G72" s="66"/>
    </row>
    <row r="73" spans="1:7" x14ac:dyDescent="0.25">
      <c r="A73" s="58">
        <v>45</v>
      </c>
      <c r="B73" s="57" t="s">
        <v>73</v>
      </c>
      <c r="C73" s="66"/>
      <c r="D73" s="66">
        <v>1315370</v>
      </c>
      <c r="E73" s="66"/>
      <c r="F73" s="66"/>
      <c r="G73" s="66"/>
    </row>
    <row r="74" spans="1:7" x14ac:dyDescent="0.25">
      <c r="A74" s="63">
        <v>58</v>
      </c>
      <c r="B74" s="55" t="s">
        <v>114</v>
      </c>
      <c r="C74" s="74">
        <f>SUM(C75)</f>
        <v>0</v>
      </c>
      <c r="D74" s="74">
        <f>SUM(D75)</f>
        <v>0</v>
      </c>
      <c r="E74" s="74">
        <f>SUM(E75)</f>
        <v>566680</v>
      </c>
      <c r="F74" s="74">
        <f t="shared" ref="F74:G74" si="26">SUM(F75)</f>
        <v>0</v>
      </c>
      <c r="G74" s="74">
        <f t="shared" si="26"/>
        <v>0</v>
      </c>
    </row>
    <row r="75" spans="1:7" x14ac:dyDescent="0.25">
      <c r="A75" s="63">
        <v>581</v>
      </c>
      <c r="B75" s="55" t="s">
        <v>115</v>
      </c>
      <c r="C75" s="74">
        <f>SUM(C76)</f>
        <v>0</v>
      </c>
      <c r="D75" s="74">
        <f>SUM(D76+D78)</f>
        <v>0</v>
      </c>
      <c r="E75" s="74">
        <f>SUM(E76+E78)</f>
        <v>566680</v>
      </c>
      <c r="F75" s="74">
        <f t="shared" ref="F75:G75" si="27">SUM(F76+F78)</f>
        <v>0</v>
      </c>
      <c r="G75" s="74">
        <f t="shared" si="27"/>
        <v>0</v>
      </c>
    </row>
    <row r="76" spans="1:7" x14ac:dyDescent="0.25">
      <c r="A76" s="56">
        <v>3</v>
      </c>
      <c r="B76" s="57" t="s">
        <v>31</v>
      </c>
      <c r="C76" s="66">
        <f>SUM(C77)</f>
        <v>0</v>
      </c>
      <c r="D76" s="66">
        <f>SUM(D77)</f>
        <v>0</v>
      </c>
      <c r="E76" s="66">
        <f>SUM(E77)</f>
        <v>54913</v>
      </c>
      <c r="F76" s="66"/>
      <c r="G76" s="66"/>
    </row>
    <row r="77" spans="1:7" x14ac:dyDescent="0.25">
      <c r="A77" s="58">
        <v>32</v>
      </c>
      <c r="B77" s="57" t="s">
        <v>33</v>
      </c>
      <c r="C77" s="66">
        <v>0</v>
      </c>
      <c r="D77" s="66"/>
      <c r="E77" s="66">
        <v>54913</v>
      </c>
      <c r="F77" s="66">
        <v>0</v>
      </c>
      <c r="G77" s="66">
        <v>0</v>
      </c>
    </row>
    <row r="78" spans="1:7" x14ac:dyDescent="0.25">
      <c r="A78" s="56">
        <v>4</v>
      </c>
      <c r="B78" s="57" t="s">
        <v>34</v>
      </c>
      <c r="C78" s="66"/>
      <c r="D78" s="66">
        <f>SUM(D79:D80)</f>
        <v>0</v>
      </c>
      <c r="E78" s="66">
        <f>SUM(E79:E80)</f>
        <v>511767</v>
      </c>
      <c r="F78" s="66">
        <f t="shared" ref="F78:G78" si="28">SUM(F79:F80)</f>
        <v>0</v>
      </c>
      <c r="G78" s="66">
        <f t="shared" si="28"/>
        <v>0</v>
      </c>
    </row>
    <row r="79" spans="1:7" x14ac:dyDescent="0.25">
      <c r="A79" s="58">
        <v>42</v>
      </c>
      <c r="B79" s="57" t="s">
        <v>72</v>
      </c>
      <c r="C79" s="66"/>
      <c r="D79" s="66"/>
      <c r="E79" s="66">
        <v>263292</v>
      </c>
      <c r="F79" s="66">
        <v>0</v>
      </c>
      <c r="G79" s="66">
        <v>0</v>
      </c>
    </row>
    <row r="80" spans="1:7" x14ac:dyDescent="0.25">
      <c r="A80" s="58">
        <v>45</v>
      </c>
      <c r="B80" s="57" t="s">
        <v>73</v>
      </c>
      <c r="C80" s="66"/>
      <c r="D80" s="66"/>
      <c r="E80" s="66">
        <v>248475</v>
      </c>
      <c r="F80" s="66">
        <v>0</v>
      </c>
      <c r="G80" s="66">
        <v>0</v>
      </c>
    </row>
    <row r="81" spans="1:7" s="54" customFormat="1" ht="30" x14ac:dyDescent="0.25">
      <c r="A81" s="83" t="s">
        <v>91</v>
      </c>
      <c r="B81" s="83" t="s">
        <v>92</v>
      </c>
      <c r="C81" s="86">
        <f>SUM(C82)</f>
        <v>8193.35</v>
      </c>
      <c r="D81" s="86">
        <f t="shared" ref="D81:G81" si="29">SUM(D82)</f>
        <v>9300</v>
      </c>
      <c r="E81" s="86">
        <f t="shared" si="29"/>
        <v>10000</v>
      </c>
      <c r="F81" s="86">
        <f t="shared" si="29"/>
        <v>10000</v>
      </c>
      <c r="G81" s="86">
        <f t="shared" si="29"/>
        <v>10000</v>
      </c>
    </row>
    <row r="82" spans="1:7" ht="30" x14ac:dyDescent="0.25">
      <c r="A82" s="84" t="s">
        <v>93</v>
      </c>
      <c r="B82" s="84" t="s">
        <v>94</v>
      </c>
      <c r="C82" s="87">
        <f>SUM(C83)</f>
        <v>8193.35</v>
      </c>
      <c r="D82" s="87">
        <f t="shared" ref="D82:G82" si="30">SUM(D83)</f>
        <v>9300</v>
      </c>
      <c r="E82" s="87">
        <f t="shared" si="30"/>
        <v>10000</v>
      </c>
      <c r="F82" s="87">
        <f t="shared" si="30"/>
        <v>10000</v>
      </c>
      <c r="G82" s="87">
        <f t="shared" si="30"/>
        <v>10000</v>
      </c>
    </row>
    <row r="83" spans="1:7" x14ac:dyDescent="0.25">
      <c r="A83" s="63">
        <v>11</v>
      </c>
      <c r="B83" s="55" t="s">
        <v>39</v>
      </c>
      <c r="C83" s="74">
        <f>SUM(C84)</f>
        <v>8193.35</v>
      </c>
      <c r="D83" s="74">
        <f t="shared" ref="D83:G83" si="31">SUM(D84)</f>
        <v>9300</v>
      </c>
      <c r="E83" s="74">
        <f t="shared" si="31"/>
        <v>10000</v>
      </c>
      <c r="F83" s="74">
        <f t="shared" si="31"/>
        <v>10000</v>
      </c>
      <c r="G83" s="74">
        <f t="shared" si="31"/>
        <v>10000</v>
      </c>
    </row>
    <row r="84" spans="1:7" x14ac:dyDescent="0.25">
      <c r="A84" s="56">
        <v>3</v>
      </c>
      <c r="B84" s="57" t="s">
        <v>31</v>
      </c>
      <c r="C84" s="66">
        <f>SUM(C85)</f>
        <v>8193.35</v>
      </c>
      <c r="D84" s="66">
        <f t="shared" ref="D84:G84" si="32">SUM(D85)</f>
        <v>9300</v>
      </c>
      <c r="E84" s="66">
        <f t="shared" si="32"/>
        <v>10000</v>
      </c>
      <c r="F84" s="66">
        <f t="shared" si="32"/>
        <v>10000</v>
      </c>
      <c r="G84" s="66">
        <f t="shared" si="32"/>
        <v>10000</v>
      </c>
    </row>
    <row r="85" spans="1:7" x14ac:dyDescent="0.25">
      <c r="A85" s="58">
        <v>32</v>
      </c>
      <c r="B85" s="57" t="s">
        <v>33</v>
      </c>
      <c r="C85" s="66">
        <v>8193.35</v>
      </c>
      <c r="D85" s="66">
        <v>9300</v>
      </c>
      <c r="E85" s="66">
        <v>10000</v>
      </c>
      <c r="F85" s="66">
        <v>10000</v>
      </c>
      <c r="G85" s="66">
        <v>10000</v>
      </c>
    </row>
    <row r="86" spans="1:7" x14ac:dyDescent="0.25">
      <c r="A86" s="83" t="s">
        <v>85</v>
      </c>
      <c r="B86" s="83" t="s">
        <v>95</v>
      </c>
      <c r="C86" s="86">
        <f>SUM(C87)</f>
        <v>146911.32999999999</v>
      </c>
      <c r="D86" s="86">
        <f t="shared" ref="D86:G86" si="33">SUM(D87)</f>
        <v>148753</v>
      </c>
      <c r="E86" s="86">
        <f t="shared" si="33"/>
        <v>218193</v>
      </c>
      <c r="F86" s="86">
        <f t="shared" si="33"/>
        <v>190000</v>
      </c>
      <c r="G86" s="86">
        <f t="shared" si="33"/>
        <v>212353</v>
      </c>
    </row>
    <row r="87" spans="1:7" ht="30" x14ac:dyDescent="0.25">
      <c r="A87" s="84" t="s">
        <v>87</v>
      </c>
      <c r="B87" s="84" t="s">
        <v>96</v>
      </c>
      <c r="C87" s="87">
        <f>SUM(C88)</f>
        <v>146911.32999999999</v>
      </c>
      <c r="D87" s="87">
        <f t="shared" ref="D87:G87" si="34">SUM(D88)</f>
        <v>148753</v>
      </c>
      <c r="E87" s="87">
        <f t="shared" si="34"/>
        <v>218193</v>
      </c>
      <c r="F87" s="87">
        <f t="shared" si="34"/>
        <v>190000</v>
      </c>
      <c r="G87" s="87">
        <f t="shared" si="34"/>
        <v>212353</v>
      </c>
    </row>
    <row r="88" spans="1:7" x14ac:dyDescent="0.25">
      <c r="A88" s="63">
        <v>43</v>
      </c>
      <c r="B88" s="55" t="s">
        <v>113</v>
      </c>
      <c r="C88" s="74">
        <f>SUM(C89)</f>
        <v>146911.32999999999</v>
      </c>
      <c r="D88" s="74">
        <f t="shared" ref="D88:G88" si="35">SUM(D89)</f>
        <v>148753</v>
      </c>
      <c r="E88" s="74">
        <f t="shared" si="35"/>
        <v>218193</v>
      </c>
      <c r="F88" s="74">
        <f t="shared" si="35"/>
        <v>190000</v>
      </c>
      <c r="G88" s="74">
        <f t="shared" si="35"/>
        <v>212353</v>
      </c>
    </row>
    <row r="89" spans="1:7" x14ac:dyDescent="0.25">
      <c r="A89" s="56">
        <v>3</v>
      </c>
      <c r="B89" s="57" t="s">
        <v>31</v>
      </c>
      <c r="C89" s="66">
        <f>SUM(C90)</f>
        <v>146911.32999999999</v>
      </c>
      <c r="D89" s="66">
        <f t="shared" ref="D89:G89" si="36">SUM(D90)</f>
        <v>148753</v>
      </c>
      <c r="E89" s="66">
        <f t="shared" si="36"/>
        <v>218193</v>
      </c>
      <c r="F89" s="66">
        <f t="shared" si="36"/>
        <v>190000</v>
      </c>
      <c r="G89" s="66">
        <f t="shared" si="36"/>
        <v>212353</v>
      </c>
    </row>
    <row r="90" spans="1:7" x14ac:dyDescent="0.25">
      <c r="A90" s="58">
        <v>32</v>
      </c>
      <c r="B90" s="57" t="s">
        <v>33</v>
      </c>
      <c r="C90" s="66">
        <v>146911.32999999999</v>
      </c>
      <c r="D90" s="66">
        <v>148753</v>
      </c>
      <c r="E90" s="66">
        <v>218193</v>
      </c>
      <c r="F90" s="66">
        <v>190000</v>
      </c>
      <c r="G90" s="66">
        <v>212353</v>
      </c>
    </row>
    <row r="91" spans="1:7" x14ac:dyDescent="0.25">
      <c r="A91" s="83" t="s">
        <v>97</v>
      </c>
      <c r="B91" s="83" t="s">
        <v>98</v>
      </c>
      <c r="C91" s="86">
        <f>SUM(C92)</f>
        <v>161179.69999999998</v>
      </c>
      <c r="D91" s="86">
        <f t="shared" ref="D91:G91" si="37">SUM(D92)</f>
        <v>159600</v>
      </c>
      <c r="E91" s="86">
        <f t="shared" si="37"/>
        <v>90160</v>
      </c>
      <c r="F91" s="86">
        <f t="shared" si="37"/>
        <v>118353</v>
      </c>
      <c r="G91" s="86">
        <f t="shared" si="37"/>
        <v>96000</v>
      </c>
    </row>
    <row r="92" spans="1:7" ht="30" x14ac:dyDescent="0.25">
      <c r="A92" s="84" t="s">
        <v>99</v>
      </c>
      <c r="B92" s="84" t="s">
        <v>100</v>
      </c>
      <c r="C92" s="87">
        <f>SUM(C93)</f>
        <v>161179.69999999998</v>
      </c>
      <c r="D92" s="87">
        <f t="shared" ref="D92:G92" si="38">SUM(D93)</f>
        <v>159600</v>
      </c>
      <c r="E92" s="87">
        <f t="shared" si="38"/>
        <v>90160</v>
      </c>
      <c r="F92" s="87">
        <f t="shared" si="38"/>
        <v>118353</v>
      </c>
      <c r="G92" s="87">
        <f t="shared" si="38"/>
        <v>96000</v>
      </c>
    </row>
    <row r="93" spans="1:7" x14ac:dyDescent="0.25">
      <c r="A93" s="63">
        <v>43</v>
      </c>
      <c r="B93" s="55" t="s">
        <v>113</v>
      </c>
      <c r="C93" s="74">
        <f>SUM(C94)</f>
        <v>161179.69999999998</v>
      </c>
      <c r="D93" s="74">
        <f t="shared" ref="D93:G93" si="39">SUM(D94)</f>
        <v>159600</v>
      </c>
      <c r="E93" s="74">
        <f t="shared" si="39"/>
        <v>90160</v>
      </c>
      <c r="F93" s="74">
        <f t="shared" si="39"/>
        <v>118353</v>
      </c>
      <c r="G93" s="74">
        <f t="shared" si="39"/>
        <v>96000</v>
      </c>
    </row>
    <row r="94" spans="1:7" x14ac:dyDescent="0.25">
      <c r="A94" s="56">
        <v>4</v>
      </c>
      <c r="B94" s="57" t="s">
        <v>34</v>
      </c>
      <c r="C94" s="66">
        <f>SUM(C95:C97)</f>
        <v>161179.69999999998</v>
      </c>
      <c r="D94" s="66">
        <f t="shared" ref="D94:G94" si="40">SUM(D95:D97)</f>
        <v>159600</v>
      </c>
      <c r="E94" s="66">
        <f t="shared" si="40"/>
        <v>90160</v>
      </c>
      <c r="F94" s="66">
        <f t="shared" si="40"/>
        <v>118353</v>
      </c>
      <c r="G94" s="66">
        <f t="shared" si="40"/>
        <v>96000</v>
      </c>
    </row>
    <row r="95" spans="1:7" x14ac:dyDescent="0.25">
      <c r="A95" s="58">
        <v>41</v>
      </c>
      <c r="B95" s="57" t="s">
        <v>35</v>
      </c>
      <c r="C95" s="66">
        <v>2762.5</v>
      </c>
      <c r="D95" s="66">
        <v>2500</v>
      </c>
      <c r="E95" s="66">
        <v>5000</v>
      </c>
      <c r="F95" s="66">
        <v>5000</v>
      </c>
      <c r="G95" s="66">
        <v>6000</v>
      </c>
    </row>
    <row r="96" spans="1:7" x14ac:dyDescent="0.25">
      <c r="A96" s="58">
        <v>42</v>
      </c>
      <c r="B96" s="57" t="s">
        <v>72</v>
      </c>
      <c r="C96" s="66">
        <v>144788.74</v>
      </c>
      <c r="D96" s="66">
        <v>157100</v>
      </c>
      <c r="E96" s="66">
        <v>85160</v>
      </c>
      <c r="F96" s="66">
        <v>80000</v>
      </c>
      <c r="G96" s="66">
        <v>90000</v>
      </c>
    </row>
    <row r="97" spans="1:7" x14ac:dyDescent="0.25">
      <c r="A97" s="58">
        <v>45</v>
      </c>
      <c r="B97" s="57" t="s">
        <v>73</v>
      </c>
      <c r="C97" s="66">
        <v>13628.46</v>
      </c>
      <c r="D97" s="66">
        <v>0</v>
      </c>
      <c r="E97" s="66">
        <v>0</v>
      </c>
      <c r="F97" s="66">
        <v>33353</v>
      </c>
      <c r="G97" s="66">
        <v>0</v>
      </c>
    </row>
    <row r="98" spans="1:7" x14ac:dyDescent="0.25">
      <c r="A98" s="83" t="s">
        <v>101</v>
      </c>
      <c r="B98" s="83" t="s">
        <v>102</v>
      </c>
      <c r="C98" s="86">
        <f>SUM(C99)</f>
        <v>265445</v>
      </c>
      <c r="D98" s="86">
        <f t="shared" ref="D98:G98" si="41">SUM(D99)</f>
        <v>265445</v>
      </c>
      <c r="E98" s="86">
        <f t="shared" si="41"/>
        <v>265445</v>
      </c>
      <c r="F98" s="86">
        <f t="shared" si="41"/>
        <v>265445</v>
      </c>
      <c r="G98" s="86">
        <f t="shared" si="41"/>
        <v>265445</v>
      </c>
    </row>
    <row r="99" spans="1:7" ht="30" x14ac:dyDescent="0.25">
      <c r="A99" s="84" t="s">
        <v>87</v>
      </c>
      <c r="B99" s="84" t="s">
        <v>102</v>
      </c>
      <c r="C99" s="87">
        <f>SUM(C100)</f>
        <v>265445</v>
      </c>
      <c r="D99" s="87">
        <f t="shared" ref="D99:G99" si="42">SUM(D100)</f>
        <v>265445</v>
      </c>
      <c r="E99" s="87">
        <f t="shared" si="42"/>
        <v>265445</v>
      </c>
      <c r="F99" s="87">
        <f t="shared" si="42"/>
        <v>265445</v>
      </c>
      <c r="G99" s="87">
        <f t="shared" si="42"/>
        <v>265445</v>
      </c>
    </row>
    <row r="100" spans="1:7" x14ac:dyDescent="0.25">
      <c r="A100" s="63">
        <v>43</v>
      </c>
      <c r="B100" s="55" t="s">
        <v>113</v>
      </c>
      <c r="C100" s="74">
        <f>SUM(C101)</f>
        <v>265445</v>
      </c>
      <c r="D100" s="74">
        <f t="shared" ref="D100:G100" si="43">SUM(D101)</f>
        <v>265445</v>
      </c>
      <c r="E100" s="74">
        <f t="shared" si="43"/>
        <v>265445</v>
      </c>
      <c r="F100" s="74">
        <f t="shared" si="43"/>
        <v>265445</v>
      </c>
      <c r="G100" s="74">
        <f t="shared" si="43"/>
        <v>265445</v>
      </c>
    </row>
    <row r="101" spans="1:7" x14ac:dyDescent="0.25">
      <c r="A101" s="56">
        <v>5</v>
      </c>
      <c r="B101" s="57" t="s">
        <v>51</v>
      </c>
      <c r="C101" s="66">
        <v>265445</v>
      </c>
      <c r="D101" s="66">
        <v>265445</v>
      </c>
      <c r="E101" s="66">
        <v>265445</v>
      </c>
      <c r="F101" s="66">
        <v>265445</v>
      </c>
      <c r="G101" s="66">
        <v>265445</v>
      </c>
    </row>
    <row r="102" spans="1:7" x14ac:dyDescent="0.25">
      <c r="A102" s="58">
        <v>54</v>
      </c>
      <c r="B102" s="57" t="s">
        <v>52</v>
      </c>
      <c r="C102" s="66">
        <v>265445</v>
      </c>
      <c r="D102" s="66">
        <v>265445</v>
      </c>
      <c r="E102" s="66">
        <v>265445</v>
      </c>
      <c r="F102" s="66">
        <v>265445</v>
      </c>
      <c r="G102" s="66">
        <v>265445</v>
      </c>
    </row>
    <row r="103" spans="1:7" x14ac:dyDescent="0.25">
      <c r="A103" s="83" t="s">
        <v>103</v>
      </c>
      <c r="B103" s="83" t="s">
        <v>104</v>
      </c>
      <c r="C103" s="86">
        <f>SUM(C104)</f>
        <v>26544</v>
      </c>
      <c r="D103" s="86">
        <f t="shared" ref="D103:G103" si="44">SUM(D104)</f>
        <v>0</v>
      </c>
      <c r="E103" s="86">
        <f t="shared" si="44"/>
        <v>0</v>
      </c>
      <c r="F103" s="86">
        <f t="shared" si="44"/>
        <v>0</v>
      </c>
      <c r="G103" s="86">
        <f t="shared" si="44"/>
        <v>0</v>
      </c>
    </row>
    <row r="104" spans="1:7" ht="30" x14ac:dyDescent="0.25">
      <c r="A104" s="84" t="s">
        <v>105</v>
      </c>
      <c r="B104" s="84" t="s">
        <v>106</v>
      </c>
      <c r="C104" s="87">
        <f>SUM(C105)</f>
        <v>26544</v>
      </c>
      <c r="D104" s="87">
        <f t="shared" ref="D104:G104" si="45">SUM(D105)</f>
        <v>0</v>
      </c>
      <c r="E104" s="87">
        <f t="shared" si="45"/>
        <v>0</v>
      </c>
      <c r="F104" s="87">
        <f t="shared" si="45"/>
        <v>0</v>
      </c>
      <c r="G104" s="87">
        <f t="shared" si="45"/>
        <v>0</v>
      </c>
    </row>
    <row r="105" spans="1:7" x14ac:dyDescent="0.25">
      <c r="A105" s="63">
        <v>11</v>
      </c>
      <c r="B105" s="55" t="s">
        <v>39</v>
      </c>
      <c r="C105" s="74">
        <f>SUM(C106)</f>
        <v>26544</v>
      </c>
      <c r="D105" s="74">
        <f t="shared" ref="D105:G105" si="46">SUM(D106)</f>
        <v>0</v>
      </c>
      <c r="E105" s="74">
        <f t="shared" si="46"/>
        <v>0</v>
      </c>
      <c r="F105" s="74">
        <f t="shared" si="46"/>
        <v>0</v>
      </c>
      <c r="G105" s="74">
        <f t="shared" si="46"/>
        <v>0</v>
      </c>
    </row>
    <row r="106" spans="1:7" x14ac:dyDescent="0.25">
      <c r="A106" s="56">
        <v>4</v>
      </c>
      <c r="B106" s="57" t="s">
        <v>34</v>
      </c>
      <c r="C106" s="66">
        <f>SUM(C107:C108)</f>
        <v>26544</v>
      </c>
      <c r="D106" s="66">
        <f t="shared" ref="D106:G106" si="47">SUM(D107:D108)</f>
        <v>0</v>
      </c>
      <c r="E106" s="66">
        <f t="shared" si="47"/>
        <v>0</v>
      </c>
      <c r="F106" s="66">
        <f t="shared" si="47"/>
        <v>0</v>
      </c>
      <c r="G106" s="66">
        <f t="shared" si="47"/>
        <v>0</v>
      </c>
    </row>
    <row r="107" spans="1:7" x14ac:dyDescent="0.25">
      <c r="A107" s="58">
        <v>42</v>
      </c>
      <c r="B107" s="57" t="s">
        <v>72</v>
      </c>
      <c r="C107" s="66">
        <v>11574</v>
      </c>
      <c r="D107" s="66">
        <v>0</v>
      </c>
      <c r="E107" s="66">
        <v>0</v>
      </c>
      <c r="F107" s="66">
        <v>0</v>
      </c>
      <c r="G107" s="66">
        <v>0</v>
      </c>
    </row>
    <row r="108" spans="1:7" x14ac:dyDescent="0.25">
      <c r="A108" s="58">
        <v>45</v>
      </c>
      <c r="B108" s="57" t="s">
        <v>73</v>
      </c>
      <c r="C108" s="66">
        <v>14970</v>
      </c>
      <c r="D108" s="66">
        <v>0</v>
      </c>
      <c r="E108" s="66">
        <v>0</v>
      </c>
      <c r="F108" s="66">
        <v>0</v>
      </c>
      <c r="G108" s="66">
        <v>0</v>
      </c>
    </row>
    <row r="109" spans="1:7" ht="30" x14ac:dyDescent="0.25">
      <c r="A109" s="83" t="s">
        <v>85</v>
      </c>
      <c r="B109" s="83" t="s">
        <v>107</v>
      </c>
      <c r="C109" s="86">
        <f>SUM(C110)</f>
        <v>17566.96</v>
      </c>
      <c r="D109" s="86">
        <f t="shared" ref="D109:G109" si="48">SUM(D110)</f>
        <v>248536</v>
      </c>
      <c r="E109" s="86">
        <f t="shared" si="48"/>
        <v>280000</v>
      </c>
      <c r="F109" s="86">
        <f t="shared" si="48"/>
        <v>0</v>
      </c>
      <c r="G109" s="86">
        <f t="shared" si="48"/>
        <v>0</v>
      </c>
    </row>
    <row r="110" spans="1:7" ht="30" x14ac:dyDescent="0.25">
      <c r="A110" s="84" t="s">
        <v>108</v>
      </c>
      <c r="B110" s="84" t="s">
        <v>109</v>
      </c>
      <c r="C110" s="87">
        <f>SUM(C111)</f>
        <v>17566.96</v>
      </c>
      <c r="D110" s="87">
        <f t="shared" ref="D110:G110" si="49">SUM(D111)</f>
        <v>248536</v>
      </c>
      <c r="E110" s="87">
        <f t="shared" si="49"/>
        <v>280000</v>
      </c>
      <c r="F110" s="87">
        <f t="shared" si="49"/>
        <v>0</v>
      </c>
      <c r="G110" s="87">
        <f t="shared" si="49"/>
        <v>0</v>
      </c>
    </row>
    <row r="111" spans="1:7" x14ac:dyDescent="0.25">
      <c r="A111" s="63">
        <v>11</v>
      </c>
      <c r="B111" s="55" t="s">
        <v>39</v>
      </c>
      <c r="C111" s="74">
        <f>SUM(C112+C114)</f>
        <v>17566.96</v>
      </c>
      <c r="D111" s="74">
        <f t="shared" ref="D111:G111" si="50">SUM(D112+D114)</f>
        <v>248536</v>
      </c>
      <c r="E111" s="74">
        <f t="shared" si="50"/>
        <v>280000</v>
      </c>
      <c r="F111" s="74">
        <f t="shared" si="50"/>
        <v>0</v>
      </c>
      <c r="G111" s="74">
        <f t="shared" si="50"/>
        <v>0</v>
      </c>
    </row>
    <row r="112" spans="1:7" x14ac:dyDescent="0.25">
      <c r="A112" s="56">
        <v>3</v>
      </c>
      <c r="B112" s="57" t="s">
        <v>31</v>
      </c>
      <c r="C112" s="66">
        <f>SUM(C113)</f>
        <v>17566.96</v>
      </c>
      <c r="D112" s="66">
        <f t="shared" ref="D112:G112" si="51">SUM(D113)</f>
        <v>20806</v>
      </c>
      <c r="E112" s="66">
        <f t="shared" si="51"/>
        <v>60000</v>
      </c>
      <c r="F112" s="66">
        <f t="shared" si="51"/>
        <v>0</v>
      </c>
      <c r="G112" s="66">
        <f t="shared" si="51"/>
        <v>0</v>
      </c>
    </row>
    <row r="113" spans="1:7" x14ac:dyDescent="0.25">
      <c r="A113" s="58">
        <v>32</v>
      </c>
      <c r="B113" s="57" t="s">
        <v>33</v>
      </c>
      <c r="C113" s="66">
        <v>17566.96</v>
      </c>
      <c r="D113" s="66">
        <v>20806</v>
      </c>
      <c r="E113" s="66">
        <v>60000</v>
      </c>
      <c r="F113" s="66">
        <v>0</v>
      </c>
      <c r="G113" s="66">
        <v>0</v>
      </c>
    </row>
    <row r="114" spans="1:7" x14ac:dyDescent="0.25">
      <c r="A114" s="56">
        <v>4</v>
      </c>
      <c r="B114" s="57" t="s">
        <v>34</v>
      </c>
      <c r="C114" s="66">
        <f>SUM(C115:C116)</f>
        <v>0</v>
      </c>
      <c r="D114" s="66">
        <f t="shared" ref="D114:G114" si="52">SUM(D115:D116)</f>
        <v>227730</v>
      </c>
      <c r="E114" s="66">
        <f t="shared" si="52"/>
        <v>220000</v>
      </c>
      <c r="F114" s="66">
        <f t="shared" si="52"/>
        <v>0</v>
      </c>
      <c r="G114" s="66">
        <f t="shared" si="52"/>
        <v>0</v>
      </c>
    </row>
    <row r="115" spans="1:7" x14ac:dyDescent="0.25">
      <c r="A115" s="58">
        <v>42</v>
      </c>
      <c r="B115" s="57" t="s">
        <v>72</v>
      </c>
      <c r="C115" s="66">
        <v>0</v>
      </c>
      <c r="D115" s="66">
        <v>10075</v>
      </c>
      <c r="E115" s="66">
        <v>0</v>
      </c>
      <c r="F115" s="66">
        <v>0</v>
      </c>
      <c r="G115" s="66">
        <v>0</v>
      </c>
    </row>
    <row r="116" spans="1:7" x14ac:dyDescent="0.25">
      <c r="A116" s="58">
        <v>45</v>
      </c>
      <c r="B116" s="57" t="s">
        <v>73</v>
      </c>
      <c r="C116" s="66">
        <v>0</v>
      </c>
      <c r="D116" s="66">
        <v>217655</v>
      </c>
      <c r="E116" s="66">
        <v>220000</v>
      </c>
      <c r="F116" s="66">
        <v>0</v>
      </c>
      <c r="G116" s="66">
        <v>0</v>
      </c>
    </row>
    <row r="117" spans="1:7" x14ac:dyDescent="0.25">
      <c r="A117" s="83" t="s">
        <v>97</v>
      </c>
      <c r="B117" s="83" t="s">
        <v>110</v>
      </c>
      <c r="C117" s="86">
        <f>SUM(C118)</f>
        <v>0</v>
      </c>
      <c r="D117" s="86">
        <f t="shared" ref="D117:G117" si="53">SUM(D118)</f>
        <v>0</v>
      </c>
      <c r="E117" s="86">
        <f t="shared" si="53"/>
        <v>155000</v>
      </c>
      <c r="F117" s="86">
        <f t="shared" si="53"/>
        <v>156000</v>
      </c>
      <c r="G117" s="86">
        <f t="shared" si="53"/>
        <v>150404</v>
      </c>
    </row>
    <row r="118" spans="1:7" ht="30" x14ac:dyDescent="0.25">
      <c r="A118" s="84" t="s">
        <v>111</v>
      </c>
      <c r="B118" s="84" t="s">
        <v>112</v>
      </c>
      <c r="C118" s="87">
        <f>SUM(C119)</f>
        <v>0</v>
      </c>
      <c r="D118" s="87">
        <f t="shared" ref="D118:G118" si="54">SUM(D119)</f>
        <v>0</v>
      </c>
      <c r="E118" s="87">
        <f t="shared" si="54"/>
        <v>155000</v>
      </c>
      <c r="F118" s="87">
        <f t="shared" si="54"/>
        <v>156000</v>
      </c>
      <c r="G118" s="87">
        <f t="shared" si="54"/>
        <v>150404</v>
      </c>
    </row>
    <row r="119" spans="1:7" x14ac:dyDescent="0.25">
      <c r="A119" s="63">
        <v>11</v>
      </c>
      <c r="B119" s="55" t="s">
        <v>39</v>
      </c>
      <c r="C119" s="74">
        <f>SUM(C120)</f>
        <v>0</v>
      </c>
      <c r="D119" s="74">
        <f t="shared" ref="D119:G119" si="55">SUM(D120)</f>
        <v>0</v>
      </c>
      <c r="E119" s="74">
        <f t="shared" si="55"/>
        <v>155000</v>
      </c>
      <c r="F119" s="74">
        <f t="shared" si="55"/>
        <v>156000</v>
      </c>
      <c r="G119" s="74">
        <f t="shared" si="55"/>
        <v>150404</v>
      </c>
    </row>
    <row r="120" spans="1:7" x14ac:dyDescent="0.25">
      <c r="A120" s="56">
        <v>3</v>
      </c>
      <c r="B120" s="57" t="s">
        <v>31</v>
      </c>
      <c r="C120" s="66">
        <f>SUM(C122)</f>
        <v>0</v>
      </c>
      <c r="D120" s="66">
        <f t="shared" ref="D120" si="56">SUM(D122)</f>
        <v>0</v>
      </c>
      <c r="E120" s="66">
        <f>SUM(E121:E122)</f>
        <v>155000</v>
      </c>
      <c r="F120" s="66">
        <f>SUM(F121:F122)</f>
        <v>156000</v>
      </c>
      <c r="G120" s="66">
        <f>SUM(G121:G122)</f>
        <v>150404</v>
      </c>
    </row>
    <row r="121" spans="1:7" x14ac:dyDescent="0.25">
      <c r="A121" s="58">
        <v>31</v>
      </c>
      <c r="B121" s="57" t="s">
        <v>32</v>
      </c>
      <c r="C121" s="75">
        <v>0</v>
      </c>
      <c r="D121" s="75">
        <v>0</v>
      </c>
      <c r="E121" s="75">
        <v>70000</v>
      </c>
      <c r="F121" s="75">
        <v>60000</v>
      </c>
      <c r="G121" s="75">
        <v>70000</v>
      </c>
    </row>
    <row r="122" spans="1:7" x14ac:dyDescent="0.25">
      <c r="A122" s="58">
        <v>32</v>
      </c>
      <c r="B122" s="57" t="s">
        <v>33</v>
      </c>
      <c r="C122" s="75">
        <v>0</v>
      </c>
      <c r="D122" s="75">
        <v>0</v>
      </c>
      <c r="E122" s="75">
        <v>85000</v>
      </c>
      <c r="F122" s="75">
        <v>96000</v>
      </c>
      <c r="G122" s="75">
        <v>80404</v>
      </c>
    </row>
  </sheetData>
  <mergeCells count="1">
    <mergeCell ref="A2:G2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2025-12-23T12:24:17Z</dcterms:modified>
</cp:coreProperties>
</file>