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D:\PETRA\PLAN\FINANCIJSKI PLAN 2024.-2026\"/>
    </mc:Choice>
  </mc:AlternateContent>
  <xr:revisionPtr revIDLastSave="0" documentId="13_ncr:1_{CCE5E8C3-1352-4EE7-A258-7D543B41D08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AŽETAK" sheetId="10" r:id="rId1"/>
    <sheet name=" Račun prihoda i rashoda" sheetId="3" r:id="rId2"/>
    <sheet name="Prihodi i rashodi po izvorima" sheetId="8" r:id="rId3"/>
    <sheet name="Rashodi prema funkcijskoj kl" sheetId="5" r:id="rId4"/>
    <sheet name="Račun financiranja" sheetId="6" r:id="rId5"/>
    <sheet name="Račun financiranja po izvorima" sheetId="9" r:id="rId6"/>
    <sheet name="POSEBNI DIO" sheetId="7" r:id="rId7"/>
  </sheets>
  <definedNames>
    <definedName name="_xlnm.Print_Area" localSheetId="6">'POSEBNI DIO'!$A$1:$G$107</definedName>
    <definedName name="_xlnm.Print_Area" localSheetId="2">'Prihodi i rashodi po izvorima'!$A$1:$E$54</definedName>
    <definedName name="_xlnm.Print_Area" localSheetId="3">'Rashodi prema funkcijskoj kl'!$A$1:$E$23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7" l="1"/>
  <c r="E26" i="3"/>
  <c r="E25" i="3" s="1"/>
  <c r="F57" i="7" l="1"/>
  <c r="G59" i="7"/>
  <c r="G57" i="7" s="1"/>
  <c r="F56" i="7"/>
  <c r="F55" i="7" s="1"/>
  <c r="E57" i="7"/>
  <c r="G56" i="7" l="1"/>
  <c r="G55" i="7" s="1"/>
  <c r="E56" i="7"/>
  <c r="E55" i="7" s="1"/>
  <c r="C45" i="8"/>
  <c r="D50" i="8"/>
  <c r="D49" i="8" s="1"/>
  <c r="C15" i="8"/>
  <c r="C19" i="8"/>
  <c r="D24" i="8"/>
  <c r="D23" i="8" s="1"/>
  <c r="C23" i="8"/>
  <c r="B23" i="8"/>
  <c r="C25" i="8"/>
  <c r="C13" i="8"/>
  <c r="B11" i="8"/>
  <c r="B35" i="8" l="1"/>
  <c r="G42" i="7"/>
  <c r="F41" i="7"/>
  <c r="F40" i="7" s="1"/>
  <c r="E41" i="7"/>
  <c r="E40" i="7" s="1"/>
  <c r="F16" i="7"/>
  <c r="G48" i="7"/>
  <c r="G47" i="7" s="1"/>
  <c r="G46" i="7" s="1"/>
  <c r="F47" i="7"/>
  <c r="F46" i="7" s="1"/>
  <c r="E47" i="7"/>
  <c r="E46" i="7" s="1"/>
  <c r="G41" i="7" l="1"/>
  <c r="G40" i="7" s="1"/>
  <c r="G51" i="7"/>
  <c r="G50" i="7" s="1"/>
  <c r="G49" i="7" s="1"/>
  <c r="G11" i="7" s="1"/>
  <c r="F50" i="7"/>
  <c r="F49" i="7" s="1"/>
  <c r="F11" i="7" s="1"/>
  <c r="E50" i="7"/>
  <c r="E49" i="7" s="1"/>
  <c r="E11" i="7" s="1"/>
  <c r="G45" i="7"/>
  <c r="G44" i="7" s="1"/>
  <c r="G43" i="7" s="1"/>
  <c r="E43" i="7"/>
  <c r="F44" i="7"/>
  <c r="F43" i="7" s="1"/>
  <c r="G63" i="7" l="1"/>
  <c r="G62" i="7" s="1"/>
  <c r="G61" i="7" s="1"/>
  <c r="G60" i="7" s="1"/>
  <c r="F62" i="7"/>
  <c r="F61" i="7" s="1"/>
  <c r="F60" i="7" s="1"/>
  <c r="F10" i="7" l="1"/>
  <c r="F53" i="7"/>
  <c r="F27" i="7"/>
  <c r="F26" i="7" s="1"/>
  <c r="C49" i="8" l="1"/>
  <c r="C40" i="8"/>
  <c r="E30" i="3" l="1"/>
  <c r="E11" i="3"/>
  <c r="E105" i="7"/>
  <c r="G37" i="10"/>
  <c r="C11" i="8" l="1"/>
  <c r="C10" i="8" s="1"/>
  <c r="G10" i="7"/>
  <c r="E103" i="7" l="1"/>
  <c r="E16" i="7"/>
  <c r="E21" i="7"/>
  <c r="E24" i="7"/>
  <c r="E27" i="7"/>
  <c r="E26" i="7" s="1"/>
  <c r="E30" i="7"/>
  <c r="E29" i="7" s="1"/>
  <c r="E33" i="7"/>
  <c r="E37" i="7"/>
  <c r="E53" i="7"/>
  <c r="E52" i="7" s="1"/>
  <c r="E12" i="7" s="1"/>
  <c r="E67" i="7"/>
  <c r="E69" i="7"/>
  <c r="E75" i="7"/>
  <c r="E74" i="7" s="1"/>
  <c r="E73" i="7" s="1"/>
  <c r="E72" i="7" s="1"/>
  <c r="E80" i="7"/>
  <c r="E79" i="7" s="1"/>
  <c r="E78" i="7" s="1"/>
  <c r="E77" i="7" s="1"/>
  <c r="E84" i="7"/>
  <c r="E83" i="7" s="1"/>
  <c r="E82" i="7" s="1"/>
  <c r="E92" i="7"/>
  <c r="E91" i="7" s="1"/>
  <c r="E89" i="7" s="1"/>
  <c r="E97" i="7"/>
  <c r="E96" i="7" s="1"/>
  <c r="G106" i="7"/>
  <c r="G107" i="7"/>
  <c r="D13" i="5"/>
  <c r="C12" i="5"/>
  <c r="C11" i="5" s="1"/>
  <c r="G104" i="7"/>
  <c r="F103" i="7"/>
  <c r="F105" i="7"/>
  <c r="E102" i="7" l="1"/>
  <c r="E101" i="7" s="1"/>
  <c r="E100" i="7" s="1"/>
  <c r="E32" i="7"/>
  <c r="E9" i="7" s="1"/>
  <c r="E15" i="7"/>
  <c r="E14" i="7" s="1"/>
  <c r="E13" i="7" s="1"/>
  <c r="E66" i="7"/>
  <c r="E94" i="7"/>
  <c r="E95" i="7"/>
  <c r="E90" i="7"/>
  <c r="F102" i="7"/>
  <c r="F101" i="7" s="1"/>
  <c r="F100" i="7" s="1"/>
  <c r="G103" i="7"/>
  <c r="G105" i="7"/>
  <c r="D12" i="5"/>
  <c r="D11" i="5"/>
  <c r="C10" i="5"/>
  <c r="F69" i="7"/>
  <c r="H35" i="10"/>
  <c r="H36" i="10"/>
  <c r="H27" i="10"/>
  <c r="H20" i="10"/>
  <c r="H19" i="10"/>
  <c r="H9" i="10"/>
  <c r="H10" i="10"/>
  <c r="H12" i="10"/>
  <c r="H13" i="10"/>
  <c r="F27" i="3"/>
  <c r="F28" i="3"/>
  <c r="F29" i="3"/>
  <c r="F31" i="3"/>
  <c r="F32" i="3"/>
  <c r="F33" i="3"/>
  <c r="F12" i="3"/>
  <c r="F13" i="3"/>
  <c r="F14" i="3"/>
  <c r="F15" i="3"/>
  <c r="F16" i="3"/>
  <c r="F17" i="3"/>
  <c r="F19" i="3"/>
  <c r="D36" i="8"/>
  <c r="D35" i="8" s="1"/>
  <c r="D38" i="8"/>
  <c r="D39" i="8"/>
  <c r="D41" i="8"/>
  <c r="D42" i="8"/>
  <c r="D43" i="8"/>
  <c r="D44" i="8"/>
  <c r="D46" i="8"/>
  <c r="D47" i="8"/>
  <c r="D48" i="8"/>
  <c r="D52" i="8"/>
  <c r="D12" i="8"/>
  <c r="D11" i="8" s="1"/>
  <c r="D14" i="8"/>
  <c r="D16" i="8"/>
  <c r="D17" i="8"/>
  <c r="D18" i="8"/>
  <c r="D20" i="8"/>
  <c r="D21" i="8"/>
  <c r="D22" i="8"/>
  <c r="D26" i="8"/>
  <c r="D28" i="8"/>
  <c r="D19" i="5"/>
  <c r="D21" i="5"/>
  <c r="D23" i="5"/>
  <c r="F10" i="6"/>
  <c r="F11" i="6"/>
  <c r="F14" i="6"/>
  <c r="D10" i="9"/>
  <c r="D11" i="9"/>
  <c r="D14" i="9"/>
  <c r="D16" i="9"/>
  <c r="D18" i="9"/>
  <c r="G17" i="7"/>
  <c r="G18" i="7"/>
  <c r="G19" i="7"/>
  <c r="G20" i="7"/>
  <c r="G22" i="7"/>
  <c r="G23" i="7"/>
  <c r="G25" i="7"/>
  <c r="G28" i="7"/>
  <c r="G31" i="7"/>
  <c r="G34" i="7"/>
  <c r="G35" i="7"/>
  <c r="G36" i="7"/>
  <c r="G38" i="7"/>
  <c r="G39" i="7"/>
  <c r="G54" i="7"/>
  <c r="G68" i="7"/>
  <c r="G70" i="7"/>
  <c r="G71" i="7"/>
  <c r="G76" i="7"/>
  <c r="G81" i="7"/>
  <c r="G86" i="7"/>
  <c r="G87" i="7"/>
  <c r="G88" i="7"/>
  <c r="G93" i="7"/>
  <c r="G98" i="7"/>
  <c r="G99" i="7"/>
  <c r="G100" i="7" l="1"/>
  <c r="E8" i="7"/>
  <c r="E65" i="7"/>
  <c r="E64" i="7" s="1"/>
  <c r="E7" i="7"/>
  <c r="E6" i="7" s="1"/>
  <c r="G101" i="7"/>
  <c r="G102" i="7"/>
  <c r="C22" i="5"/>
  <c r="D22" i="5"/>
  <c r="C20" i="5"/>
  <c r="D20" i="5" s="1"/>
  <c r="G69" i="7" l="1"/>
  <c r="F67" i="7"/>
  <c r="F66" i="7" s="1"/>
  <c r="F65" i="7" s="1"/>
  <c r="F37" i="7"/>
  <c r="F21" i="7"/>
  <c r="G67" i="7" l="1"/>
  <c r="G21" i="7"/>
  <c r="G26" i="7"/>
  <c r="G27" i="7"/>
  <c r="G37" i="7"/>
  <c r="F64" i="7"/>
  <c r="F97" i="7"/>
  <c r="F96" i="7" s="1"/>
  <c r="F92" i="7"/>
  <c r="F91" i="7" s="1"/>
  <c r="F89" i="7" s="1"/>
  <c r="F84" i="7"/>
  <c r="F83" i="7" s="1"/>
  <c r="F82" i="7" s="1"/>
  <c r="F80" i="7"/>
  <c r="F79" i="7" s="1"/>
  <c r="F78" i="7" s="1"/>
  <c r="F77" i="7" s="1"/>
  <c r="F75" i="7"/>
  <c r="F74" i="7" s="1"/>
  <c r="F73" i="7" s="1"/>
  <c r="F72" i="7" s="1"/>
  <c r="F52" i="7"/>
  <c r="F12" i="7" s="1"/>
  <c r="G12" i="7" s="1"/>
  <c r="F33" i="7"/>
  <c r="F32" i="7" s="1"/>
  <c r="F30" i="7"/>
  <c r="F29" i="7" s="1"/>
  <c r="F9" i="7" s="1"/>
  <c r="F24" i="7"/>
  <c r="G24" i="7" s="1"/>
  <c r="G16" i="7"/>
  <c r="F15" i="7" l="1"/>
  <c r="G9" i="7"/>
  <c r="F7" i="7"/>
  <c r="G80" i="7"/>
  <c r="G97" i="7"/>
  <c r="G32" i="7"/>
  <c r="G33" i="7"/>
  <c r="G85" i="7"/>
  <c r="G66" i="7"/>
  <c r="G29" i="7"/>
  <c r="G30" i="7"/>
  <c r="G75" i="7"/>
  <c r="G52" i="7"/>
  <c r="G53" i="7"/>
  <c r="G89" i="7"/>
  <c r="G92" i="7"/>
  <c r="F95" i="7"/>
  <c r="F94" i="7"/>
  <c r="F90" i="7"/>
  <c r="F14" i="7" l="1"/>
  <c r="F13" i="7" s="1"/>
  <c r="G8" i="7"/>
  <c r="G7" i="7"/>
  <c r="G94" i="7"/>
  <c r="G96" i="7"/>
  <c r="G64" i="7"/>
  <c r="G65" i="7"/>
  <c r="G84" i="7"/>
  <c r="G79" i="7"/>
  <c r="G90" i="7"/>
  <c r="G91" i="7"/>
  <c r="G95" i="7"/>
  <c r="G15" i="7"/>
  <c r="G14" i="7" s="1"/>
  <c r="G13" i="7" s="1"/>
  <c r="G74" i="7"/>
  <c r="C17" i="9"/>
  <c r="C15" i="9"/>
  <c r="C13" i="9"/>
  <c r="C9" i="9"/>
  <c r="C8" i="9" s="1"/>
  <c r="B9" i="9"/>
  <c r="B17" i="9"/>
  <c r="B15" i="9"/>
  <c r="B13" i="9"/>
  <c r="E9" i="6"/>
  <c r="E13" i="6"/>
  <c r="E12" i="6" s="1"/>
  <c r="D9" i="6"/>
  <c r="D13" i="6"/>
  <c r="G6" i="7" l="1"/>
  <c r="F6" i="7"/>
  <c r="D15" i="9"/>
  <c r="F9" i="6"/>
  <c r="D17" i="9"/>
  <c r="D13" i="9"/>
  <c r="E8" i="6"/>
  <c r="B12" i="9"/>
  <c r="D12" i="6"/>
  <c r="F12" i="6" s="1"/>
  <c r="F13" i="6"/>
  <c r="B8" i="9"/>
  <c r="D8" i="9" s="1"/>
  <c r="D9" i="9"/>
  <c r="G77" i="7"/>
  <c r="G78" i="7"/>
  <c r="G82" i="7"/>
  <c r="G83" i="7"/>
  <c r="G72" i="7"/>
  <c r="G73" i="7"/>
  <c r="C12" i="9"/>
  <c r="C18" i="5"/>
  <c r="D8" i="6" l="1"/>
  <c r="F8" i="6" s="1"/>
  <c r="D18" i="5"/>
  <c r="D12" i="9"/>
  <c r="C17" i="5"/>
  <c r="C51" i="8"/>
  <c r="C35" i="8"/>
  <c r="C37" i="8"/>
  <c r="D37" i="8" s="1"/>
  <c r="D40" i="8"/>
  <c r="D45" i="8"/>
  <c r="D13" i="8"/>
  <c r="D15" i="8"/>
  <c r="C34" i="8" l="1"/>
  <c r="D51" i="8"/>
  <c r="D27" i="8"/>
  <c r="D17" i="5"/>
  <c r="D10" i="5" s="1"/>
  <c r="B34" i="8"/>
  <c r="D19" i="8"/>
  <c r="D25" i="8"/>
  <c r="D10" i="8" l="1"/>
  <c r="D34" i="8"/>
  <c r="B10" i="8" l="1"/>
  <c r="E18" i="3"/>
  <c r="E10" i="3" s="1"/>
  <c r="F30" i="3" l="1"/>
  <c r="F26" i="3"/>
  <c r="D10" i="3"/>
  <c r="F10" i="3" s="1"/>
  <c r="F11" i="3"/>
  <c r="F18" i="3"/>
  <c r="D25" i="3"/>
  <c r="G21" i="10"/>
  <c r="F21" i="10"/>
  <c r="H21" i="10" s="1"/>
  <c r="G11" i="10"/>
  <c r="F11" i="10"/>
  <c r="G8" i="10"/>
  <c r="F8" i="10"/>
  <c r="H8" i="10" l="1"/>
  <c r="H11" i="10"/>
  <c r="F25" i="3"/>
  <c r="G14" i="10"/>
  <c r="G22" i="10" s="1"/>
  <c r="G28" i="10" s="1"/>
  <c r="G29" i="10" s="1"/>
  <c r="F37" i="10"/>
  <c r="F14" i="10"/>
  <c r="F22" i="10" l="1"/>
  <c r="H14" i="10"/>
  <c r="H37" i="10" l="1"/>
  <c r="H34" i="10"/>
  <c r="F28" i="10"/>
  <c r="H22" i="10"/>
  <c r="F29" i="10" l="1"/>
  <c r="H29" i="10" s="1"/>
  <c r="H28" i="10"/>
</calcChain>
</file>

<file path=xl/sharedStrings.xml><?xml version="1.0" encoding="utf-8"?>
<sst xmlns="http://schemas.openxmlformats.org/spreadsheetml/2006/main" count="326" uniqueCount="168">
  <si>
    <t>PRIJEDLOG III. IZMJENA I DOPUNA FINANCIJSKOG PLANA ZA 2024. GODINU</t>
  </si>
  <si>
    <t>I. OPĆI DIO</t>
  </si>
  <si>
    <t>A) SAŽETAK RAČUNA PRIHODA I RASHODA</t>
  </si>
  <si>
    <t>EUR</t>
  </si>
  <si>
    <t>Plan za 2024.</t>
  </si>
  <si>
    <t>Povećanje/ smanjenje</t>
  </si>
  <si>
    <t>Prijedlog III. izmjena Financijskog plana za 2024. godinu</t>
  </si>
  <si>
    <t>PRIHODI UKUPNO</t>
  </si>
  <si>
    <t>6 PRIHODI POSLOVANJA</t>
  </si>
  <si>
    <t>7 PRIHODI OD PRODAJE NEFINANCIJSKE IMOVINE</t>
  </si>
  <si>
    <t>RASHODI UKUPNO</t>
  </si>
  <si>
    <t>3 RASHODI  POSLOVANJA</t>
  </si>
  <si>
    <t>4 RASHODI ZA NABAVU NEFINANCIJSKE IMOVINE</t>
  </si>
  <si>
    <t>RAZLIKA - VIŠAK / MANJAK</t>
  </si>
  <si>
    <t>B) SAŽETAK RAČUNA FINANCIRANJA</t>
  </si>
  <si>
    <t>8 PRIMICI OD FINANCIJSKE IMOVINE I ZADUŽIVANJA</t>
  </si>
  <si>
    <t>5 IZDACI ZA FINANCIJSKU IMOVINU I OTPLATE ZAJMOVA</t>
  </si>
  <si>
    <t>NETO FINANCIRANJE</t>
  </si>
  <si>
    <t>VIŠAK / MANJAK + NETO FINANCIRANJE</t>
  </si>
  <si>
    <t xml:space="preserve">C) PRENESENI VIŠAK ILI PRENESENI MANJAK </t>
  </si>
  <si>
    <t>PRIJENOS VIŠKA / MANJKA IZ PRETHODNE(IH) GODINE</t>
  </si>
  <si>
    <t>PRIJENOS VIŠKA / MANJKA U SLJEDEĆE RAZDOBLJE</t>
  </si>
  <si>
    <t>VIŠAK / MANJAK + NETO FINANCIRANJE + PRIJENOS VIŠKA / MANJKA IZ PRETHODNE(IH) GODINE - PRIJENOS VIŠKA / MANJKA U SLJEDEĆE RAZDOBLJE</t>
  </si>
  <si>
    <t>D) VIŠEGODIŠNJI PLAN URAVNOTEŽENJA</t>
  </si>
  <si>
    <t>Proračun za 2024.</t>
  </si>
  <si>
    <t>VIŠAK / MANJAK IZ PRETHODNE(IH) GODINE KOJI ĆE SE RASPOREDITI / POKRITI</t>
  </si>
  <si>
    <t>VIŠAK / MANJAK TEKUĆE GODINE</t>
  </si>
  <si>
    <t>* Napomena: Iznosi u stupcima Izvršenje 2022. preračunavaju se iz kuna u eure prema fiksnom tečaju konverzije (1 EUR=7,53450 kuna) i po pravilima za preračunavanje i zaokruživanje.</t>
  </si>
  <si>
    <t xml:space="preserve">A. RAČUN PRIHODA I RASHODA </t>
  </si>
  <si>
    <t>PRIHODI POSLOVANJA PREMA EKONOMSKOJ KLASIFIKACIJI</t>
  </si>
  <si>
    <t>Razred</t>
  </si>
  <si>
    <t>Skupina</t>
  </si>
  <si>
    <t>Naziv prihoda</t>
  </si>
  <si>
    <t>Prihodi poslovanja</t>
  </si>
  <si>
    <t>Pomoći iz inozemstva i od subjekata unutar općeg proračuna</t>
  </si>
  <si>
    <t>Prihodi od imovine</t>
  </si>
  <si>
    <t>Prihodi od upravnih i administrativnih pristojbi, pristojbi po posebnim propisima i naknada</t>
  </si>
  <si>
    <t>Prihodi od prodaje proizvoda i robe te pruženih usluga i prihodi od donacija</t>
  </si>
  <si>
    <t>Prihodi iz nadležnog proračuna i od HZZO-a temeljem ugovornih obveza</t>
  </si>
  <si>
    <t>Kazne, upravne mjere i ostali prihodi</t>
  </si>
  <si>
    <t>Prihodi od prodaje nefinancijske imovine</t>
  </si>
  <si>
    <t>Prihodi od prodaje proizvedene dugotrajne imovine</t>
  </si>
  <si>
    <t>RASHODI POSLOVANJA PREMA EKONOMSKOJ KLASIFIKACIJI</t>
  </si>
  <si>
    <t>Naziv rashoda</t>
  </si>
  <si>
    <t>Rashodi poslovanja</t>
  </si>
  <si>
    <t>Rashodi za zaposlene</t>
  </si>
  <si>
    <t>Materijalni rashodi</t>
  </si>
  <si>
    <t>Financijski rashodi</t>
  </si>
  <si>
    <t>Rashodi za nabavu nefinancijske imovine</t>
  </si>
  <si>
    <t>Rashodi za nabavu neproizvedene dugotrajne imovine</t>
  </si>
  <si>
    <t>Rashodi za nabavu proizvedene dugotrajne imovine</t>
  </si>
  <si>
    <t>Rashodi za dodatna ulaganja na nefinancijskoj imovini</t>
  </si>
  <si>
    <t>PRIHODI POSLOVANJA PREMA IZVORIMA FINANCIRANJA</t>
  </si>
  <si>
    <t>Brojčana oznaka i naziv</t>
  </si>
  <si>
    <t>1 Opći prihodi i primici</t>
  </si>
  <si>
    <t xml:space="preserve">  11 Opći prihodi i primici</t>
  </si>
  <si>
    <t>3 Vlastiti prihodi</t>
  </si>
  <si>
    <t>31 Vlastiti prihodi - ustanove u zdravstvu</t>
  </si>
  <si>
    <t>4 Prihodi za posebne namjene</t>
  </si>
  <si>
    <t>43 Decentralizirana sredstva - zdravstvo</t>
  </si>
  <si>
    <t>4A Prihodi za posebne namjene - ostalo (zdravstvo)</t>
  </si>
  <si>
    <t>4I Prihodi za posebne namjene - HZZO</t>
  </si>
  <si>
    <t>5 Pomoći</t>
  </si>
  <si>
    <t>5? Pomoći HZZ</t>
  </si>
  <si>
    <t>5µ Pomoći - proračun koji nije nadležan</t>
  </si>
  <si>
    <t>5Š Pomoći - višak prihoda - ustanove u zdravstvu</t>
  </si>
  <si>
    <t>7 Prihodi od prodaje nefinancijske imovine i naknade s naslova</t>
  </si>
  <si>
    <t>72 Prihodi od prodaje nefinancijske imovine i nadoknade šteta s osnova osiguranja - u zdravstvu</t>
  </si>
  <si>
    <t>8 Namjenski primici</t>
  </si>
  <si>
    <t>82 Namjenski primici - ustanove u zdravstvu</t>
  </si>
  <si>
    <t>RASHODI POSLOVANJA PREMA IZVORIMA FINANCIRANJA</t>
  </si>
  <si>
    <t>3A Vlastiti prihodi - preneseni manjak</t>
  </si>
  <si>
    <t>4Z prihodi za posebne namjene - HZZO - preneseni manjak</t>
  </si>
  <si>
    <t>RASHODI PREMA FUNKCIJSKOJ KLASIFIKACIJI</t>
  </si>
  <si>
    <t>UKUPNI RASHODI</t>
  </si>
  <si>
    <t>01 Opće javne usluge</t>
  </si>
  <si>
    <t>011 Izvršna i zakonodavna tijela, financijski i fiskalni poslovi</t>
  </si>
  <si>
    <t>0111 Izvršna i zakonodavna tijela</t>
  </si>
  <si>
    <t>013 Opće usluge</t>
  </si>
  <si>
    <t>04 Ekonomski poslovi</t>
  </si>
  <si>
    <t>041 Opći ekonomski, trgovački i poslovi vezani uz rad</t>
  </si>
  <si>
    <t>07 Zdravstvo</t>
  </si>
  <si>
    <t>073 Bolničke službe</t>
  </si>
  <si>
    <t>0732 Usluge specijalističkih bolnica</t>
  </si>
  <si>
    <t>074 Službe javnog zdravstva</t>
  </si>
  <si>
    <t>0740 Službe javnog zdravstva</t>
  </si>
  <si>
    <t>076 Poslovi i udruge zdravstva koji nisu drugdje svrstani</t>
  </si>
  <si>
    <t>0760 Poslovi i udruge zdravstva koji nisu drugdje svrstani</t>
  </si>
  <si>
    <t>B. RAČUN FINANCIRANJA PREMA EKONOMSKOJ KLASIFIKACIJI</t>
  </si>
  <si>
    <t>Naziv</t>
  </si>
  <si>
    <t>PRIMICI UKUPNO</t>
  </si>
  <si>
    <t>Primici od financijske imovine i zaduživanja</t>
  </si>
  <si>
    <t>Primici od prodaje dionica i udjela u glavnici</t>
  </si>
  <si>
    <t>IZDACI UKUPNO</t>
  </si>
  <si>
    <t>Izdaci za financijsku imovinu i otplate zajmova</t>
  </si>
  <si>
    <t>Izdaci za otplatu glavnice primljenih kredita i zajmova</t>
  </si>
  <si>
    <t>B. RAČUN FINANCIRANJA PREMA IZVORIMA FINANCIRANJA</t>
  </si>
  <si>
    <t>8 Namjenski primici od zaduživanja</t>
  </si>
  <si>
    <t xml:space="preserve">  31 Vlastiti prihodi</t>
  </si>
  <si>
    <t>II. POSEBNI DIO</t>
  </si>
  <si>
    <t>Šifra</t>
  </si>
  <si>
    <t xml:space="preserve">Naziv </t>
  </si>
  <si>
    <t>Proračunski korisnik: 24070 Naftalan - specijalna bolnica za medicinsku rehabilitaciju</t>
  </si>
  <si>
    <t>Izvor 1. Opći prihodi i primici</t>
  </si>
  <si>
    <t>Izvor 3. Vlastiti prihodi</t>
  </si>
  <si>
    <t>Izvor 4. Prihodi za posebne namjene</t>
  </si>
  <si>
    <t>Izvor 5. Pomoći</t>
  </si>
  <si>
    <t>Izvor 7.2. Prihodi od prodaje nef. Imov. i nadok. Šteta s osno. osig. u. u zd.</t>
  </si>
  <si>
    <t>PROGRAM 1001</t>
  </si>
  <si>
    <t>PROGRAM REDOVNE DJELATNOSTI - ZDRAVSTVENA ZAŠTITA</t>
  </si>
  <si>
    <t>Aktivnost A100001</t>
  </si>
  <si>
    <t>PRUŽANJE SPECIJALISTIČKO-KONZILIJARNOG BOLNIČKOG LIJEČENJA</t>
  </si>
  <si>
    <t>3.</t>
  </si>
  <si>
    <t>Vlastiti prihodi</t>
  </si>
  <si>
    <t>Ostali rashodi</t>
  </si>
  <si>
    <t>3.A.</t>
  </si>
  <si>
    <t>Vlastiti prihodi - preneseni manjak</t>
  </si>
  <si>
    <t>Vlastiti izvori</t>
  </si>
  <si>
    <t>Rezultat poslovanja</t>
  </si>
  <si>
    <t>4.A.</t>
  </si>
  <si>
    <t>Prihodi za posebne namjene - ostalo (ustanove u zdravstvu)</t>
  </si>
  <si>
    <t>4.I.</t>
  </si>
  <si>
    <t>Prihodi za posebne namjene - HZZO</t>
  </si>
  <si>
    <t>7.2.</t>
  </si>
  <si>
    <t>Prihodi od prodaje nefinancijske imovine i nadoknade šteta</t>
  </si>
  <si>
    <t>Prihodi za nabavu nefinancijske imovine</t>
  </si>
  <si>
    <t>PROGRAM 1018</t>
  </si>
  <si>
    <t>JAČANJE KAPACITETA ZDRAVSTVENE ZAŠTITE</t>
  </si>
  <si>
    <t>Tekući projekt T100004</t>
  </si>
  <si>
    <t>FINANCIJSKA POMOĆ ZA OPREMANJE VANJSKOG BAZENA</t>
  </si>
  <si>
    <t>1.1.</t>
  </si>
  <si>
    <t>Opći prihodi i primici</t>
  </si>
  <si>
    <t>PROGRAM 1017</t>
  </si>
  <si>
    <t>JAVNOZDRAVSTVENI PRIORITETI I PREVENCIJA BOLESTI</t>
  </si>
  <si>
    <t>Aktivnost A100014</t>
  </si>
  <si>
    <t>PREVENCIJA MELANOMA KOŽE</t>
  </si>
  <si>
    <t>MINIMALNI STANDARD U ZDRAVSTVU</t>
  </si>
  <si>
    <t>ODRŽAVANJE OBJEKATA - ZDRAVSTVENA USTANOVA</t>
  </si>
  <si>
    <t>4.3.</t>
  </si>
  <si>
    <t>Decentralizirana sredstva - zdravstvo</t>
  </si>
  <si>
    <t>PROGRAM 1002</t>
  </si>
  <si>
    <t>KAPITALNA ULAGANJA U ZDRAVSTVU</t>
  </si>
  <si>
    <t>Kapitalni projekt K100001</t>
  </si>
  <si>
    <t>IZGRADNJA I OPREMANJE ZDRAVSTVENIH USTANOVA</t>
  </si>
  <si>
    <t>PROGRAM 1003</t>
  </si>
  <si>
    <t>OTPLATE KREDITA</t>
  </si>
  <si>
    <t>ULAGANJE U ZDRAVSTVENE USTANOVE</t>
  </si>
  <si>
    <t>Tekući projekt T100003</t>
  </si>
  <si>
    <t>POKRIĆE GUBITKA NASTALOG U REDOVNOM POSLOVANJU USTANOVE</t>
  </si>
  <si>
    <t>PRIPREMA I PROVEDBA ŽUPANIJSKIH RAZVOJNIH PROJEKATA</t>
  </si>
  <si>
    <t>Kapitalni projekt K100018</t>
  </si>
  <si>
    <t>WELLTUR NAFTALAN</t>
  </si>
  <si>
    <t>Aktivnost A100005</t>
  </si>
  <si>
    <t>5.µ .</t>
  </si>
  <si>
    <t>Pomoći - proračun koji nije nadležan</t>
  </si>
  <si>
    <t>ISPLATA RAZLIKE PLAĆE ZBOG NE UVEĆANJA OSNOVICE ZA 6%</t>
  </si>
  <si>
    <t>5. ?.</t>
  </si>
  <si>
    <t>Pomoći - HZZ</t>
  </si>
  <si>
    <t>6.2.</t>
  </si>
  <si>
    <t>Donacije - ustanove u zdravtsvu</t>
  </si>
  <si>
    <t>5.µ.</t>
  </si>
  <si>
    <t>Izvor 6. Donacije</t>
  </si>
  <si>
    <t>4.Z.</t>
  </si>
  <si>
    <t>Prihodi za posebne namjene - HZZO - preneseni manjak</t>
  </si>
  <si>
    <t>6 Donacije</t>
  </si>
  <si>
    <t>62 Donacije - ustanove u zdravstvu</t>
  </si>
  <si>
    <t>Kapitalni projekt K100017</t>
  </si>
  <si>
    <t xml:space="preserve"> WELLTUR NAFTALAN NPOO.C1.6.R1-I1.01-V3.0016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</si>
</sst>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i/>
      <sz val="9"/>
      <color indexed="8"/>
      <name val="Arial"/>
      <family val="2"/>
      <charset val="238"/>
    </font>
    <font>
      <sz val="9"/>
      <color theme="1"/>
      <name val="Arial"/>
      <family val="2"/>
      <charset val="238"/>
    </font>
    <font>
      <b/>
      <sz val="10"/>
      <color theme="1"/>
      <name val="Calibri"/>
      <family val="2"/>
      <charset val="238"/>
      <scheme val="minor"/>
    </font>
    <font>
      <i/>
      <sz val="10"/>
      <color indexed="8"/>
      <name val="Arial"/>
      <family val="2"/>
      <charset val="238"/>
    </font>
    <font>
      <b/>
      <sz val="12"/>
      <name val="Arial"/>
      <family val="2"/>
      <charset val="238"/>
    </font>
    <font>
      <sz val="12"/>
      <name val="Calibri"/>
      <family val="2"/>
      <charset val="238"/>
      <scheme val="minor"/>
    </font>
    <font>
      <b/>
      <sz val="14"/>
      <name val="Arial"/>
      <family val="2"/>
      <charset val="238"/>
    </font>
    <font>
      <sz val="14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18">
    <xf numFmtId="0" fontId="0" fillId="0" borderId="0" xfId="0"/>
    <xf numFmtId="0" fontId="2" fillId="0" borderId="0" xfId="0" applyFont="1" applyAlignment="1">
      <alignment horizontal="left" wrapText="1"/>
    </xf>
    <xf numFmtId="0" fontId="4" fillId="0" borderId="0" xfId="0" applyFont="1" applyAlignment="1">
      <alignment wrapText="1"/>
    </xf>
    <xf numFmtId="0" fontId="6" fillId="2" borderId="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9" fillId="2" borderId="3" xfId="0" applyFont="1" applyFill="1" applyBorder="1" applyAlignment="1">
      <alignment horizontal="left" vertical="center" wrapText="1"/>
    </xf>
    <xf numFmtId="0" fontId="7" fillId="2" borderId="3" xfId="0" quotePrefix="1" applyFont="1" applyFill="1" applyBorder="1" applyAlignment="1">
      <alignment horizontal="left" vertical="center"/>
    </xf>
    <xf numFmtId="0" fontId="8" fillId="2" borderId="3" xfId="0" quotePrefix="1" applyFont="1" applyFill="1" applyBorder="1" applyAlignment="1">
      <alignment horizontal="left" vertical="center"/>
    </xf>
    <xf numFmtId="0" fontId="9" fillId="2" borderId="3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center" wrapText="1"/>
    </xf>
    <xf numFmtId="0" fontId="7" fillId="2" borderId="3" xfId="0" applyFont="1" applyFill="1" applyBorder="1" applyAlignment="1">
      <alignment horizontal="left" vertical="center"/>
    </xf>
    <xf numFmtId="0" fontId="8" fillId="2" borderId="3" xfId="0" quotePrefix="1" applyFont="1" applyFill="1" applyBorder="1" applyAlignment="1">
      <alignment horizontal="left" vertical="center" wrapText="1"/>
    </xf>
    <xf numFmtId="0" fontId="8" fillId="2" borderId="3" xfId="0" applyFont="1" applyFill="1" applyBorder="1" applyAlignment="1">
      <alignment horizontal="left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2" fillId="0" borderId="0" xfId="0" quotePrefix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/>
    <xf numFmtId="0" fontId="9" fillId="2" borderId="3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6" fillId="0" borderId="1" xfId="0" quotePrefix="1" applyFont="1" applyBorder="1" applyAlignment="1">
      <alignment horizontal="left" wrapText="1"/>
    </xf>
    <xf numFmtId="0" fontId="6" fillId="0" borderId="2" xfId="0" quotePrefix="1" applyFont="1" applyBorder="1" applyAlignment="1">
      <alignment horizontal="left" wrapText="1"/>
    </xf>
    <xf numFmtId="0" fontId="6" fillId="0" borderId="2" xfId="0" quotePrefix="1" applyFont="1" applyBorder="1" applyAlignment="1">
      <alignment horizontal="center" wrapText="1"/>
    </xf>
    <xf numFmtId="0" fontId="6" fillId="0" borderId="2" xfId="0" quotePrefix="1" applyFont="1" applyBorder="1" applyAlignment="1">
      <alignment horizontal="left"/>
    </xf>
    <xf numFmtId="3" fontId="6" fillId="0" borderId="3" xfId="0" applyNumberFormat="1" applyFont="1" applyBorder="1" applyAlignment="1">
      <alignment horizontal="right"/>
    </xf>
    <xf numFmtId="0" fontId="15" fillId="0" borderId="5" xfId="0" applyFont="1" applyBorder="1" applyAlignment="1">
      <alignment horizontal="right" vertical="center"/>
    </xf>
    <xf numFmtId="0" fontId="9" fillId="3" borderId="1" xfId="0" applyFont="1" applyFill="1" applyBorder="1" applyAlignment="1">
      <alignment horizontal="left" vertical="center"/>
    </xf>
    <xf numFmtId="0" fontId="6" fillId="0" borderId="4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7" fillId="2" borderId="4" xfId="0" applyFont="1" applyFill="1" applyBorder="1" applyAlignment="1">
      <alignment horizontal="left" vertical="center" wrapText="1"/>
    </xf>
    <xf numFmtId="0" fontId="18" fillId="0" borderId="0" xfId="0" applyFont="1" applyAlignment="1">
      <alignment wrapText="1"/>
    </xf>
    <xf numFmtId="0" fontId="19" fillId="0" borderId="0" xfId="0" quotePrefix="1" applyFont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7" fillId="0" borderId="0" xfId="0" applyFont="1"/>
    <xf numFmtId="0" fontId="9" fillId="0" borderId="1" xfId="0" quotePrefix="1" applyFont="1" applyBorder="1" applyAlignment="1">
      <alignment horizontal="left" wrapText="1"/>
    </xf>
    <xf numFmtId="0" fontId="9" fillId="0" borderId="2" xfId="0" quotePrefix="1" applyFont="1" applyBorder="1" applyAlignment="1">
      <alignment horizontal="left" wrapText="1"/>
    </xf>
    <xf numFmtId="0" fontId="9" fillId="0" borderId="2" xfId="0" quotePrefix="1" applyFont="1" applyBorder="1" applyAlignment="1">
      <alignment horizontal="center" wrapText="1"/>
    </xf>
    <xf numFmtId="0" fontId="9" fillId="0" borderId="2" xfId="0" quotePrefix="1" applyFont="1" applyBorder="1" applyAlignment="1">
      <alignment horizontal="left"/>
    </xf>
    <xf numFmtId="0" fontId="9" fillId="2" borderId="3" xfId="0" applyFont="1" applyFill="1" applyBorder="1" applyAlignment="1">
      <alignment horizontal="center" vertical="center" wrapText="1"/>
    </xf>
    <xf numFmtId="3" fontId="0" fillId="0" borderId="0" xfId="0" applyNumberFormat="1"/>
    <xf numFmtId="0" fontId="16" fillId="2" borderId="0" xfId="0" applyFont="1" applyFill="1" applyAlignment="1">
      <alignment horizontal="left" vertical="center" wrapText="1"/>
    </xf>
    <xf numFmtId="3" fontId="3" fillId="2" borderId="0" xfId="0" applyNumberFormat="1" applyFont="1" applyFill="1" applyAlignment="1">
      <alignment horizontal="right"/>
    </xf>
    <xf numFmtId="49" fontId="7" fillId="2" borderId="3" xfId="0" applyNumberFormat="1" applyFont="1" applyFill="1" applyBorder="1" applyAlignment="1">
      <alignment horizontal="left" vertical="center" wrapText="1"/>
    </xf>
    <xf numFmtId="49" fontId="8" fillId="2" borderId="3" xfId="0" quotePrefix="1" applyNumberFormat="1" applyFont="1" applyFill="1" applyBorder="1" applyAlignment="1">
      <alignment horizontal="left" vertical="center" wrapText="1"/>
    </xf>
    <xf numFmtId="4" fontId="6" fillId="0" borderId="3" xfId="0" applyNumberFormat="1" applyFont="1" applyBorder="1" applyAlignment="1">
      <alignment horizontal="right"/>
    </xf>
    <xf numFmtId="4" fontId="6" fillId="3" borderId="3" xfId="0" applyNumberFormat="1" applyFont="1" applyFill="1" applyBorder="1" applyAlignment="1">
      <alignment horizontal="right"/>
    </xf>
    <xf numFmtId="4" fontId="3" fillId="2" borderId="3" xfId="0" applyNumberFormat="1" applyFont="1" applyFill="1" applyBorder="1" applyAlignment="1">
      <alignment horizontal="right"/>
    </xf>
    <xf numFmtId="4" fontId="6" fillId="0" borderId="3" xfId="0" applyNumberFormat="1" applyFont="1" applyBorder="1" applyAlignment="1">
      <alignment horizontal="center" vertical="center" wrapText="1"/>
    </xf>
    <xf numFmtId="4" fontId="6" fillId="0" borderId="3" xfId="0" applyNumberFormat="1" applyFont="1" applyBorder="1" applyAlignment="1">
      <alignment horizontal="right" vertical="center" wrapText="1"/>
    </xf>
    <xf numFmtId="4" fontId="6" fillId="2" borderId="4" xfId="0" applyNumberFormat="1" applyFont="1" applyFill="1" applyBorder="1" applyAlignment="1">
      <alignment horizontal="right"/>
    </xf>
    <xf numFmtId="4" fontId="3" fillId="2" borderId="4" xfId="0" applyNumberFormat="1" applyFont="1" applyFill="1" applyBorder="1" applyAlignment="1">
      <alignment horizontal="right"/>
    </xf>
    <xf numFmtId="4" fontId="6" fillId="2" borderId="3" xfId="0" applyNumberFormat="1" applyFont="1" applyFill="1" applyBorder="1" applyAlignment="1">
      <alignment horizontal="right"/>
    </xf>
    <xf numFmtId="4" fontId="16" fillId="2" borderId="3" xfId="0" applyNumberFormat="1" applyFont="1" applyFill="1" applyBorder="1" applyAlignment="1">
      <alignment horizontal="right"/>
    </xf>
    <xf numFmtId="4" fontId="16" fillId="2" borderId="4" xfId="0" applyNumberFormat="1" applyFont="1" applyFill="1" applyBorder="1" applyAlignment="1">
      <alignment horizontal="right"/>
    </xf>
    <xf numFmtId="4" fontId="9" fillId="4" borderId="1" xfId="0" quotePrefix="1" applyNumberFormat="1" applyFont="1" applyFill="1" applyBorder="1" applyAlignment="1">
      <alignment horizontal="right"/>
    </xf>
    <xf numFmtId="4" fontId="9" fillId="3" borderId="1" xfId="0" quotePrefix="1" applyNumberFormat="1" applyFont="1" applyFill="1" applyBorder="1" applyAlignment="1">
      <alignment horizontal="right"/>
    </xf>
    <xf numFmtId="4" fontId="6" fillId="3" borderId="1" xfId="0" quotePrefix="1" applyNumberFormat="1" applyFont="1" applyFill="1" applyBorder="1" applyAlignment="1">
      <alignment horizontal="right"/>
    </xf>
    <xf numFmtId="4" fontId="6" fillId="0" borderId="4" xfId="0" applyNumberFormat="1" applyFont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4" fontId="6" fillId="4" borderId="3" xfId="0" applyNumberFormat="1" applyFont="1" applyFill="1" applyBorder="1" applyAlignment="1">
      <alignment horizontal="center" vertical="center" wrapText="1"/>
    </xf>
    <xf numFmtId="4" fontId="3" fillId="0" borderId="3" xfId="0" applyNumberFormat="1" applyFont="1" applyBorder="1" applyAlignment="1">
      <alignment horizontal="right" vertical="center" wrapText="1"/>
    </xf>
    <xf numFmtId="0" fontId="5" fillId="0" borderId="0" xfId="0" applyFont="1" applyAlignment="1">
      <alignment horizontal="center" vertical="center" wrapText="1"/>
    </xf>
    <xf numFmtId="0" fontId="11" fillId="0" borderId="0" xfId="0" applyFont="1" applyAlignment="1">
      <alignment wrapText="1"/>
    </xf>
    <xf numFmtId="0" fontId="7" fillId="3" borderId="2" xfId="0" applyFont="1" applyFill="1" applyBorder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 indent="1"/>
    </xf>
    <xf numFmtId="0" fontId="3" fillId="2" borderId="2" xfId="0" applyFont="1" applyFill="1" applyBorder="1" applyAlignment="1">
      <alignment horizontal="left" vertical="center" wrapText="1" indent="1"/>
    </xf>
    <xf numFmtId="0" fontId="3" fillId="2" borderId="4" xfId="0" applyFont="1" applyFill="1" applyBorder="1" applyAlignment="1">
      <alignment horizontal="left" vertical="center" wrapText="1" indent="1"/>
    </xf>
    <xf numFmtId="0" fontId="6" fillId="2" borderId="4" xfId="0" applyFont="1" applyFill="1" applyBorder="1" applyAlignment="1">
      <alignment horizontal="left" vertical="center" wrapText="1"/>
    </xf>
    <xf numFmtId="0" fontId="16" fillId="2" borderId="4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4" fontId="0" fillId="0" borderId="0" xfId="0" applyNumberFormat="1"/>
    <xf numFmtId="0" fontId="13" fillId="0" borderId="0" xfId="0" applyFont="1" applyAlignment="1">
      <alignment wrapText="1"/>
    </xf>
    <xf numFmtId="0" fontId="14" fillId="0" borderId="0" xfId="0" applyFont="1" applyAlignment="1">
      <alignment wrapText="1"/>
    </xf>
    <xf numFmtId="0" fontId="9" fillId="3" borderId="1" xfId="0" quotePrefix="1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11" fillId="0" borderId="0" xfId="0" applyFont="1" applyAlignment="1">
      <alignment wrapText="1"/>
    </xf>
    <xf numFmtId="0" fontId="9" fillId="4" borderId="1" xfId="0" applyFont="1" applyFill="1" applyBorder="1" applyAlignment="1">
      <alignment horizontal="left" vertical="center" wrapText="1"/>
    </xf>
    <xf numFmtId="0" fontId="9" fillId="4" borderId="2" xfId="0" applyFont="1" applyFill="1" applyBorder="1" applyAlignment="1">
      <alignment horizontal="left" vertical="center" wrapText="1"/>
    </xf>
    <xf numFmtId="0" fontId="9" fillId="4" borderId="4" xfId="0" applyFont="1" applyFill="1" applyBorder="1" applyAlignment="1">
      <alignment horizontal="left" vertical="center" wrapText="1"/>
    </xf>
    <xf numFmtId="0" fontId="9" fillId="3" borderId="1" xfId="0" applyFont="1" applyFill="1" applyBorder="1" applyAlignment="1">
      <alignment horizontal="left" vertical="center" wrapText="1"/>
    </xf>
    <xf numFmtId="0" fontId="9" fillId="3" borderId="2" xfId="0" applyFont="1" applyFill="1" applyBorder="1" applyAlignment="1">
      <alignment horizontal="left" vertical="center" wrapText="1"/>
    </xf>
    <xf numFmtId="0" fontId="9" fillId="3" borderId="4" xfId="0" applyFont="1" applyFill="1" applyBorder="1" applyAlignment="1">
      <alignment horizontal="left" vertical="center" wrapText="1"/>
    </xf>
    <xf numFmtId="0" fontId="17" fillId="0" borderId="0" xfId="0" applyFont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9" fillId="0" borderId="1" xfId="0" quotePrefix="1" applyFont="1" applyBorder="1" applyAlignment="1">
      <alignment horizontal="left" vertical="center"/>
    </xf>
    <xf numFmtId="0" fontId="7" fillId="0" borderId="2" xfId="0" applyFont="1" applyBorder="1" applyAlignment="1">
      <alignment vertical="center"/>
    </xf>
    <xf numFmtId="0" fontId="10" fillId="0" borderId="0" xfId="0" applyFont="1" applyAlignment="1">
      <alignment vertical="center" wrapText="1"/>
    </xf>
    <xf numFmtId="0" fontId="7" fillId="3" borderId="2" xfId="0" applyFont="1" applyFill="1" applyBorder="1" applyAlignment="1">
      <alignment vertical="center"/>
    </xf>
    <xf numFmtId="0" fontId="9" fillId="0" borderId="1" xfId="0" applyFont="1" applyBorder="1" applyAlignment="1">
      <alignment horizontal="left" vertical="center" wrapText="1"/>
    </xf>
    <xf numFmtId="0" fontId="7" fillId="0" borderId="2" xfId="0" applyFont="1" applyBorder="1" applyAlignment="1">
      <alignment vertical="center" wrapText="1"/>
    </xf>
    <xf numFmtId="0" fontId="9" fillId="0" borderId="1" xfId="0" quotePrefix="1" applyFont="1" applyBorder="1" applyAlignment="1">
      <alignment horizontal="left" vertical="center" wrapText="1"/>
    </xf>
    <xf numFmtId="0" fontId="11" fillId="0" borderId="0" xfId="0" applyFont="1" applyAlignment="1">
      <alignment vertical="center" wrapText="1"/>
    </xf>
    <xf numFmtId="0" fontId="16" fillId="2" borderId="1" xfId="0" applyFont="1" applyFill="1" applyBorder="1" applyAlignment="1">
      <alignment horizontal="left" vertical="center" wrapText="1"/>
    </xf>
    <xf numFmtId="0" fontId="16" fillId="2" borderId="2" xfId="0" applyFont="1" applyFill="1" applyBorder="1" applyAlignment="1">
      <alignment horizontal="left" vertical="center" wrapText="1"/>
    </xf>
    <xf numFmtId="0" fontId="16" fillId="2" borderId="4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 indent="1"/>
    </xf>
    <xf numFmtId="0" fontId="3" fillId="2" borderId="2" xfId="0" applyFont="1" applyFill="1" applyBorder="1" applyAlignment="1">
      <alignment horizontal="left" vertical="center" wrapText="1" indent="1"/>
    </xf>
    <xf numFmtId="0" fontId="3" fillId="2" borderId="4" xfId="0" applyFont="1" applyFill="1" applyBorder="1" applyAlignment="1">
      <alignment horizontal="left" vertical="center" wrapText="1" indent="1"/>
    </xf>
    <xf numFmtId="0" fontId="3" fillId="2" borderId="1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6" fillId="4" borderId="2" xfId="0" applyFont="1" applyFill="1" applyBorder="1" applyAlignment="1">
      <alignment horizontal="left" vertical="center" wrapText="1"/>
    </xf>
    <xf numFmtId="0" fontId="6" fillId="4" borderId="4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0" fontId="12" fillId="4" borderId="4" xfId="0" applyFont="1" applyFill="1" applyBorder="1" applyAlignment="1">
      <alignment horizontal="center" vertical="center" wrapTex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40"/>
  <sheetViews>
    <sheetView tabSelected="1" view="pageBreakPreview" topLeftCell="A17" zoomScale="60" zoomScaleNormal="100" workbookViewId="0">
      <selection activeCell="G36" sqref="G36"/>
    </sheetView>
  </sheetViews>
  <sheetFormatPr defaultRowHeight="15" x14ac:dyDescent="0.25"/>
  <cols>
    <col min="5" max="6" width="25.28515625" customWidth="1"/>
    <col min="7" max="7" width="19" customWidth="1"/>
    <col min="8" max="8" width="25.28515625" customWidth="1"/>
  </cols>
  <sheetData>
    <row r="1" spans="1:8" ht="42" customHeight="1" x14ac:dyDescent="0.25">
      <c r="A1" s="81" t="s">
        <v>0</v>
      </c>
      <c r="B1" s="81"/>
      <c r="C1" s="81"/>
      <c r="D1" s="81"/>
      <c r="E1" s="81"/>
      <c r="F1" s="81"/>
      <c r="G1" s="81"/>
      <c r="H1" s="81"/>
    </row>
    <row r="2" spans="1:8" ht="18" x14ac:dyDescent="0.25">
      <c r="A2" s="4"/>
      <c r="B2" s="4"/>
      <c r="C2" s="4"/>
      <c r="D2" s="4"/>
      <c r="E2" s="4"/>
      <c r="F2" s="4"/>
      <c r="G2" s="4"/>
      <c r="H2" s="4"/>
    </row>
    <row r="3" spans="1:8" ht="15.75" x14ac:dyDescent="0.25">
      <c r="A3" s="81" t="s">
        <v>1</v>
      </c>
      <c r="B3" s="81"/>
      <c r="C3" s="81"/>
      <c r="D3" s="81"/>
      <c r="E3" s="81"/>
      <c r="F3" s="81"/>
      <c r="G3" s="94"/>
      <c r="H3" s="94"/>
    </row>
    <row r="4" spans="1:8" ht="18" x14ac:dyDescent="0.25">
      <c r="A4" s="4"/>
      <c r="B4" s="4"/>
      <c r="C4" s="4"/>
      <c r="D4" s="4"/>
      <c r="E4" s="4"/>
      <c r="F4" s="4"/>
      <c r="G4" s="5"/>
      <c r="H4" s="5"/>
    </row>
    <row r="5" spans="1:8" ht="15.75" x14ac:dyDescent="0.25">
      <c r="A5" s="81" t="s">
        <v>2</v>
      </c>
      <c r="B5" s="82"/>
      <c r="C5" s="82"/>
      <c r="D5" s="82"/>
      <c r="E5" s="82"/>
      <c r="F5" s="82"/>
      <c r="G5" s="82"/>
      <c r="H5" s="82"/>
    </row>
    <row r="6" spans="1:8" ht="18" x14ac:dyDescent="0.25">
      <c r="A6" s="1"/>
      <c r="B6" s="2"/>
      <c r="C6" s="2"/>
      <c r="D6" s="2"/>
      <c r="E6" s="6"/>
      <c r="F6" s="7"/>
      <c r="G6" s="7"/>
      <c r="H6" s="28" t="s">
        <v>3</v>
      </c>
    </row>
    <row r="7" spans="1:8" ht="38.25" x14ac:dyDescent="0.25">
      <c r="A7" s="23"/>
      <c r="B7" s="24"/>
      <c r="C7" s="24"/>
      <c r="D7" s="25"/>
      <c r="E7" s="26"/>
      <c r="F7" s="3" t="s">
        <v>4</v>
      </c>
      <c r="G7" s="3" t="s">
        <v>5</v>
      </c>
      <c r="H7" s="3" t="s">
        <v>6</v>
      </c>
    </row>
    <row r="8" spans="1:8" x14ac:dyDescent="0.25">
      <c r="A8" s="86" t="s">
        <v>7</v>
      </c>
      <c r="B8" s="80"/>
      <c r="C8" s="80"/>
      <c r="D8" s="80"/>
      <c r="E8" s="95"/>
      <c r="F8" s="50">
        <f t="shared" ref="F8:G8" si="0">F9+F10</f>
        <v>6287280.7199999997</v>
      </c>
      <c r="G8" s="50">
        <f t="shared" si="0"/>
        <v>1605347.28</v>
      </c>
      <c r="H8" s="50">
        <f>SUM(F8:G8)</f>
        <v>7892628</v>
      </c>
    </row>
    <row r="9" spans="1:8" x14ac:dyDescent="0.25">
      <c r="A9" s="96" t="s">
        <v>8</v>
      </c>
      <c r="B9" s="97"/>
      <c r="C9" s="97"/>
      <c r="D9" s="97"/>
      <c r="E9" s="93"/>
      <c r="F9" s="49">
        <v>6287280.7199999997</v>
      </c>
      <c r="G9" s="49">
        <v>1605347.28</v>
      </c>
      <c r="H9" s="49">
        <f t="shared" ref="H9:H14" si="1">SUM(F9:G9)</f>
        <v>7892628</v>
      </c>
    </row>
    <row r="10" spans="1:8" x14ac:dyDescent="0.25">
      <c r="A10" s="92" t="s">
        <v>9</v>
      </c>
      <c r="B10" s="93"/>
      <c r="C10" s="93"/>
      <c r="D10" s="93"/>
      <c r="E10" s="93"/>
      <c r="F10" s="49">
        <v>0</v>
      </c>
      <c r="G10" s="27">
        <v>0</v>
      </c>
      <c r="H10" s="49">
        <f t="shared" si="1"/>
        <v>0</v>
      </c>
    </row>
    <row r="11" spans="1:8" x14ac:dyDescent="0.25">
      <c r="A11" s="29" t="s">
        <v>10</v>
      </c>
      <c r="B11" s="68"/>
      <c r="C11" s="68"/>
      <c r="D11" s="68"/>
      <c r="E11" s="68"/>
      <c r="F11" s="50">
        <f t="shared" ref="F11:G11" si="2">F12+F13</f>
        <v>5507024.7199999997</v>
      </c>
      <c r="G11" s="50">
        <f t="shared" si="2"/>
        <v>1628794.28</v>
      </c>
      <c r="H11" s="50">
        <f t="shared" si="1"/>
        <v>7135819</v>
      </c>
    </row>
    <row r="12" spans="1:8" x14ac:dyDescent="0.25">
      <c r="A12" s="98" t="s">
        <v>11</v>
      </c>
      <c r="B12" s="97"/>
      <c r="C12" s="97"/>
      <c r="D12" s="97"/>
      <c r="E12" s="97"/>
      <c r="F12" s="49">
        <v>5298068.04</v>
      </c>
      <c r="G12" s="49">
        <v>1526665.22</v>
      </c>
      <c r="H12" s="49">
        <f t="shared" si="1"/>
        <v>6824733.2599999998</v>
      </c>
    </row>
    <row r="13" spans="1:8" x14ac:dyDescent="0.25">
      <c r="A13" s="92" t="s">
        <v>12</v>
      </c>
      <c r="B13" s="93"/>
      <c r="C13" s="93"/>
      <c r="D13" s="93"/>
      <c r="E13" s="93"/>
      <c r="F13" s="49">
        <v>208956.68</v>
      </c>
      <c r="G13" s="49">
        <v>102129.06</v>
      </c>
      <c r="H13" s="49">
        <f t="shared" si="1"/>
        <v>311085.74</v>
      </c>
    </row>
    <row r="14" spans="1:8" x14ac:dyDescent="0.25">
      <c r="A14" s="79" t="s">
        <v>13</v>
      </c>
      <c r="B14" s="80"/>
      <c r="C14" s="80"/>
      <c r="D14" s="80"/>
      <c r="E14" s="80"/>
      <c r="F14" s="50">
        <f t="shared" ref="F14:G14" si="3">F8-F11</f>
        <v>780256</v>
      </c>
      <c r="G14" s="50">
        <f t="shared" si="3"/>
        <v>-23447</v>
      </c>
      <c r="H14" s="50">
        <f t="shared" si="1"/>
        <v>756809</v>
      </c>
    </row>
    <row r="15" spans="1:8" ht="18" x14ac:dyDescent="0.25">
      <c r="A15" s="4"/>
      <c r="B15" s="19"/>
      <c r="C15" s="19"/>
      <c r="D15" s="19"/>
      <c r="E15" s="19"/>
      <c r="F15" s="20"/>
      <c r="G15" s="20"/>
      <c r="H15" s="20"/>
    </row>
    <row r="16" spans="1:8" ht="15.75" x14ac:dyDescent="0.25">
      <c r="A16" s="81" t="s">
        <v>14</v>
      </c>
      <c r="B16" s="82"/>
      <c r="C16" s="82"/>
      <c r="D16" s="82"/>
      <c r="E16" s="82"/>
      <c r="F16" s="82"/>
      <c r="G16" s="82"/>
      <c r="H16" s="82"/>
    </row>
    <row r="17" spans="1:8" ht="18" x14ac:dyDescent="0.25">
      <c r="A17" s="4"/>
      <c r="B17" s="19"/>
      <c r="C17" s="19"/>
      <c r="D17" s="19"/>
      <c r="E17" s="19"/>
      <c r="F17" s="20"/>
      <c r="G17" s="20"/>
      <c r="H17" s="20"/>
    </row>
    <row r="18" spans="1:8" ht="38.25" x14ac:dyDescent="0.25">
      <c r="A18" s="23"/>
      <c r="B18" s="24"/>
      <c r="C18" s="24"/>
      <c r="D18" s="25"/>
      <c r="E18" s="26"/>
      <c r="F18" s="3" t="s">
        <v>4</v>
      </c>
      <c r="G18" s="3" t="s">
        <v>5</v>
      </c>
      <c r="H18" s="3" t="s">
        <v>6</v>
      </c>
    </row>
    <row r="19" spans="1:8" x14ac:dyDescent="0.25">
      <c r="A19" s="92" t="s">
        <v>15</v>
      </c>
      <c r="B19" s="93"/>
      <c r="C19" s="93"/>
      <c r="D19" s="93"/>
      <c r="E19" s="93"/>
      <c r="F19" s="49">
        <v>0</v>
      </c>
      <c r="G19" s="49">
        <v>0</v>
      </c>
      <c r="H19" s="49">
        <f>SUM(F19:G19)</f>
        <v>0</v>
      </c>
    </row>
    <row r="20" spans="1:8" x14ac:dyDescent="0.25">
      <c r="A20" s="92" t="s">
        <v>16</v>
      </c>
      <c r="B20" s="93"/>
      <c r="C20" s="93"/>
      <c r="D20" s="93"/>
      <c r="E20" s="93"/>
      <c r="F20" s="49">
        <v>337840</v>
      </c>
      <c r="G20" s="49">
        <v>0</v>
      </c>
      <c r="H20" s="49">
        <f t="shared" ref="H20:H22" si="4">SUM(F20:G20)</f>
        <v>337840</v>
      </c>
    </row>
    <row r="21" spans="1:8" x14ac:dyDescent="0.25">
      <c r="A21" s="79" t="s">
        <v>17</v>
      </c>
      <c r="B21" s="80"/>
      <c r="C21" s="80"/>
      <c r="D21" s="80"/>
      <c r="E21" s="80"/>
      <c r="F21" s="50">
        <f t="shared" ref="F21:G21" si="5">F19-F20</f>
        <v>-337840</v>
      </c>
      <c r="G21" s="50">
        <f t="shared" si="5"/>
        <v>0</v>
      </c>
      <c r="H21" s="50">
        <f t="shared" si="4"/>
        <v>-337840</v>
      </c>
    </row>
    <row r="22" spans="1:8" x14ac:dyDescent="0.25">
      <c r="A22" s="79" t="s">
        <v>18</v>
      </c>
      <c r="B22" s="80"/>
      <c r="C22" s="80"/>
      <c r="D22" s="80"/>
      <c r="E22" s="80"/>
      <c r="F22" s="50">
        <f t="shared" ref="F22:G22" si="6">F14+F21</f>
        <v>442416</v>
      </c>
      <c r="G22" s="50">
        <f t="shared" si="6"/>
        <v>-23447</v>
      </c>
      <c r="H22" s="50">
        <f t="shared" si="4"/>
        <v>418969</v>
      </c>
    </row>
    <row r="23" spans="1:8" ht="18" x14ac:dyDescent="0.25">
      <c r="A23" s="18"/>
      <c r="B23" s="19"/>
      <c r="C23" s="19"/>
      <c r="D23" s="19"/>
      <c r="E23" s="19"/>
      <c r="F23" s="20"/>
      <c r="G23" s="20"/>
      <c r="H23" s="20"/>
    </row>
    <row r="24" spans="1:8" ht="15.75" x14ac:dyDescent="0.25">
      <c r="A24" s="81" t="s">
        <v>19</v>
      </c>
      <c r="B24" s="82"/>
      <c r="C24" s="82"/>
      <c r="D24" s="82"/>
      <c r="E24" s="82"/>
      <c r="F24" s="82"/>
      <c r="G24" s="82"/>
      <c r="H24" s="82"/>
    </row>
    <row r="25" spans="1:8" ht="15.75" x14ac:dyDescent="0.25">
      <c r="A25" s="66"/>
      <c r="B25" s="67"/>
      <c r="C25" s="67"/>
      <c r="D25" s="67"/>
      <c r="E25" s="67"/>
      <c r="F25" s="67"/>
      <c r="G25" s="67"/>
      <c r="H25" s="67"/>
    </row>
    <row r="26" spans="1:8" ht="38.25" x14ac:dyDescent="0.25">
      <c r="A26" s="23"/>
      <c r="B26" s="24"/>
      <c r="C26" s="24"/>
      <c r="D26" s="25"/>
      <c r="E26" s="26"/>
      <c r="F26" s="3" t="s">
        <v>4</v>
      </c>
      <c r="G26" s="3" t="s">
        <v>5</v>
      </c>
      <c r="H26" s="3" t="s">
        <v>6</v>
      </c>
    </row>
    <row r="27" spans="1:8" ht="15" customHeight="1" x14ac:dyDescent="0.25">
      <c r="A27" s="83" t="s">
        <v>20</v>
      </c>
      <c r="B27" s="84"/>
      <c r="C27" s="84"/>
      <c r="D27" s="84"/>
      <c r="E27" s="85"/>
      <c r="F27" s="59">
        <v>-442416</v>
      </c>
      <c r="G27" s="59">
        <v>23447</v>
      </c>
      <c r="H27" s="59">
        <f>SUM(F27:G27)</f>
        <v>-418969</v>
      </c>
    </row>
    <row r="28" spans="1:8" ht="15" customHeight="1" x14ac:dyDescent="0.25">
      <c r="A28" s="79" t="s">
        <v>21</v>
      </c>
      <c r="B28" s="80"/>
      <c r="C28" s="80"/>
      <c r="D28" s="80"/>
      <c r="E28" s="80"/>
      <c r="F28" s="60">
        <f t="shared" ref="F28:G28" si="7">F22+F27</f>
        <v>0</v>
      </c>
      <c r="G28" s="60">
        <f t="shared" si="7"/>
        <v>0</v>
      </c>
      <c r="H28" s="60">
        <f t="shared" ref="H28:H29" si="8">SUM(F28:G28)</f>
        <v>0</v>
      </c>
    </row>
    <row r="29" spans="1:8" ht="45" customHeight="1" x14ac:dyDescent="0.25">
      <c r="A29" s="86" t="s">
        <v>22</v>
      </c>
      <c r="B29" s="87"/>
      <c r="C29" s="87"/>
      <c r="D29" s="87"/>
      <c r="E29" s="88"/>
      <c r="F29" s="60">
        <f t="shared" ref="F29:G29" si="9">F14+F21+F27-F28</f>
        <v>0</v>
      </c>
      <c r="G29" s="60">
        <f t="shared" si="9"/>
        <v>0</v>
      </c>
      <c r="H29" s="60">
        <f t="shared" si="8"/>
        <v>0</v>
      </c>
    </row>
    <row r="30" spans="1:8" ht="15.75" x14ac:dyDescent="0.25">
      <c r="A30" s="69"/>
      <c r="B30" s="35"/>
      <c r="C30" s="35"/>
      <c r="D30" s="35"/>
      <c r="E30" s="35"/>
      <c r="F30" s="35"/>
      <c r="G30" s="35"/>
      <c r="H30" s="35"/>
    </row>
    <row r="31" spans="1:8" ht="15.75" x14ac:dyDescent="0.25">
      <c r="A31" s="89" t="s">
        <v>23</v>
      </c>
      <c r="B31" s="89"/>
      <c r="C31" s="89"/>
      <c r="D31" s="89"/>
      <c r="E31" s="89"/>
      <c r="F31" s="89"/>
      <c r="G31" s="89"/>
      <c r="H31" s="89"/>
    </row>
    <row r="32" spans="1:8" ht="18" x14ac:dyDescent="0.25">
      <c r="A32" s="36"/>
      <c r="B32" s="37"/>
      <c r="C32" s="37"/>
      <c r="D32" s="37"/>
      <c r="E32" s="37"/>
      <c r="F32" s="38"/>
      <c r="G32" s="38"/>
      <c r="H32" s="38"/>
    </row>
    <row r="33" spans="1:8" ht="38.25" x14ac:dyDescent="0.25">
      <c r="A33" s="39"/>
      <c r="B33" s="40"/>
      <c r="C33" s="40"/>
      <c r="D33" s="41"/>
      <c r="E33" s="42"/>
      <c r="F33" s="43" t="s">
        <v>24</v>
      </c>
      <c r="G33" s="3" t="s">
        <v>5</v>
      </c>
      <c r="H33" s="3" t="s">
        <v>6</v>
      </c>
    </row>
    <row r="34" spans="1:8" x14ac:dyDescent="0.25">
      <c r="A34" s="83" t="s">
        <v>20</v>
      </c>
      <c r="B34" s="84"/>
      <c r="C34" s="84"/>
      <c r="D34" s="84"/>
      <c r="E34" s="85"/>
      <c r="F34" s="59">
        <v>442416</v>
      </c>
      <c r="G34" s="59">
        <v>-23447</v>
      </c>
      <c r="H34" s="59">
        <f>SUM(F34:G34)</f>
        <v>418969</v>
      </c>
    </row>
    <row r="35" spans="1:8" ht="28.5" customHeight="1" x14ac:dyDescent="0.25">
      <c r="A35" s="83" t="s">
        <v>25</v>
      </c>
      <c r="B35" s="84"/>
      <c r="C35" s="84"/>
      <c r="D35" s="84"/>
      <c r="E35" s="85"/>
      <c r="F35" s="59">
        <v>442416</v>
      </c>
      <c r="G35" s="59">
        <v>-23447</v>
      </c>
      <c r="H35" s="59">
        <f t="shared" ref="H35:H37" si="10">SUM(F35:G35)</f>
        <v>418969</v>
      </c>
    </row>
    <row r="36" spans="1:8" x14ac:dyDescent="0.25">
      <c r="A36" s="83" t="s">
        <v>26</v>
      </c>
      <c r="B36" s="90"/>
      <c r="C36" s="90"/>
      <c r="D36" s="90"/>
      <c r="E36" s="91"/>
      <c r="F36" s="59">
        <v>0</v>
      </c>
      <c r="G36" s="59">
        <v>0</v>
      </c>
      <c r="H36" s="59">
        <f t="shared" si="10"/>
        <v>0</v>
      </c>
    </row>
    <row r="37" spans="1:8" ht="15" customHeight="1" x14ac:dyDescent="0.25">
      <c r="A37" s="79" t="s">
        <v>21</v>
      </c>
      <c r="B37" s="80"/>
      <c r="C37" s="80"/>
      <c r="D37" s="80"/>
      <c r="E37" s="80"/>
      <c r="F37" s="61">
        <f t="shared" ref="F37" si="11">F34-F35+F36</f>
        <v>0</v>
      </c>
      <c r="G37" s="61">
        <f>SUM(G27+G34)</f>
        <v>0</v>
      </c>
      <c r="H37" s="61">
        <f t="shared" si="10"/>
        <v>0</v>
      </c>
    </row>
    <row r="38" spans="1:8" ht="18.75" customHeight="1" x14ac:dyDescent="0.25"/>
    <row r="39" spans="1:8" ht="1.5" customHeight="1" x14ac:dyDescent="0.25">
      <c r="A39" s="77" t="s">
        <v>27</v>
      </c>
      <c r="B39" s="78"/>
      <c r="C39" s="78"/>
      <c r="D39" s="78"/>
      <c r="E39" s="78"/>
      <c r="F39" s="78"/>
      <c r="G39" s="78"/>
      <c r="H39" s="78"/>
    </row>
    <row r="40" spans="1:8" ht="9" customHeight="1" x14ac:dyDescent="0.25"/>
  </sheetData>
  <mergeCells count="24">
    <mergeCell ref="A20:E20"/>
    <mergeCell ref="A1:H1"/>
    <mergeCell ref="A3:H3"/>
    <mergeCell ref="A5:H5"/>
    <mergeCell ref="A8:E8"/>
    <mergeCell ref="A9:E9"/>
    <mergeCell ref="A10:E10"/>
    <mergeCell ref="A12:E12"/>
    <mergeCell ref="A13:E13"/>
    <mergeCell ref="A14:E14"/>
    <mergeCell ref="A16:H16"/>
    <mergeCell ref="A19:E19"/>
    <mergeCell ref="A39:H39"/>
    <mergeCell ref="A21:E21"/>
    <mergeCell ref="A22:E22"/>
    <mergeCell ref="A24:H24"/>
    <mergeCell ref="A27:E27"/>
    <mergeCell ref="A28:E28"/>
    <mergeCell ref="A29:E29"/>
    <mergeCell ref="A31:H31"/>
    <mergeCell ref="A34:E34"/>
    <mergeCell ref="A35:E35"/>
    <mergeCell ref="A36:E36"/>
    <mergeCell ref="A37:E37"/>
  </mergeCells>
  <pageMargins left="0.7" right="0.7" top="0.75" bottom="0.75" header="0.3" footer="0.3"/>
  <pageSetup paperSize="9" scale="6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33"/>
  <sheetViews>
    <sheetView view="pageBreakPreview" zoomScale="60" zoomScaleNormal="100" workbookViewId="0">
      <selection activeCell="E28" sqref="E28"/>
    </sheetView>
  </sheetViews>
  <sheetFormatPr defaultRowHeight="15" x14ac:dyDescent="0.25"/>
  <cols>
    <col min="1" max="1" width="7.42578125" bestFit="1" customWidth="1"/>
    <col min="2" max="2" width="8.42578125" bestFit="1" customWidth="1"/>
    <col min="3" max="6" width="25.28515625" customWidth="1"/>
  </cols>
  <sheetData>
    <row r="1" spans="1:8" ht="42" customHeight="1" x14ac:dyDescent="0.25">
      <c r="A1" s="81" t="s">
        <v>0</v>
      </c>
      <c r="B1" s="81"/>
      <c r="C1" s="81"/>
      <c r="D1" s="81"/>
      <c r="E1" s="81"/>
      <c r="F1" s="81"/>
      <c r="G1" s="63"/>
      <c r="H1" s="63"/>
    </row>
    <row r="2" spans="1:8" ht="18" customHeight="1" x14ac:dyDescent="0.25">
      <c r="A2" s="81"/>
      <c r="B2" s="81"/>
      <c r="C2" s="81"/>
      <c r="D2" s="81"/>
      <c r="E2" s="81"/>
      <c r="F2" s="81"/>
    </row>
    <row r="3" spans="1:8" ht="15.75" customHeight="1" x14ac:dyDescent="0.25">
      <c r="A3" s="81" t="s">
        <v>1</v>
      </c>
      <c r="B3" s="81"/>
      <c r="C3" s="81"/>
      <c r="D3" s="81"/>
      <c r="E3" s="81"/>
      <c r="F3" s="81"/>
    </row>
    <row r="4" spans="1:8" ht="18" x14ac:dyDescent="0.25">
      <c r="A4" s="4"/>
      <c r="B4" s="4"/>
      <c r="C4" s="4"/>
      <c r="D4" s="4"/>
      <c r="E4" s="5"/>
      <c r="F4" s="5"/>
    </row>
    <row r="5" spans="1:8" ht="18" customHeight="1" x14ac:dyDescent="0.25">
      <c r="A5" s="81" t="s">
        <v>28</v>
      </c>
      <c r="B5" s="81"/>
      <c r="C5" s="81"/>
      <c r="D5" s="81"/>
      <c r="E5" s="81"/>
      <c r="F5" s="81"/>
    </row>
    <row r="6" spans="1:8" ht="18" x14ac:dyDescent="0.25">
      <c r="A6" s="4"/>
      <c r="B6" s="4"/>
      <c r="C6" s="4"/>
      <c r="D6" s="4"/>
      <c r="E6" s="5"/>
      <c r="F6" s="5"/>
    </row>
    <row r="7" spans="1:8" ht="15.75" customHeight="1" x14ac:dyDescent="0.25">
      <c r="A7" s="81" t="s">
        <v>29</v>
      </c>
      <c r="B7" s="81"/>
      <c r="C7" s="81"/>
      <c r="D7" s="81"/>
      <c r="E7" s="81"/>
      <c r="F7" s="81"/>
    </row>
    <row r="8" spans="1:8" ht="18" x14ac:dyDescent="0.25">
      <c r="A8" s="4"/>
      <c r="B8" s="4"/>
      <c r="C8" s="4"/>
      <c r="D8" s="4"/>
      <c r="E8" s="5"/>
      <c r="F8" s="5"/>
    </row>
    <row r="9" spans="1:8" ht="38.25" x14ac:dyDescent="0.25">
      <c r="A9" s="17" t="s">
        <v>30</v>
      </c>
      <c r="B9" s="16" t="s">
        <v>31</v>
      </c>
      <c r="C9" s="16" t="s">
        <v>32</v>
      </c>
      <c r="D9" s="17" t="s">
        <v>4</v>
      </c>
      <c r="E9" s="17" t="s">
        <v>5</v>
      </c>
      <c r="F9" s="17" t="s">
        <v>6</v>
      </c>
    </row>
    <row r="10" spans="1:8" x14ac:dyDescent="0.25">
      <c r="A10" s="31"/>
      <c r="B10" s="32"/>
      <c r="C10" s="30" t="s">
        <v>7</v>
      </c>
      <c r="D10" s="52">
        <f>SUM(D11+D18)</f>
        <v>6287280.7199999997</v>
      </c>
      <c r="E10" s="52">
        <f>SUM(E11+E18)</f>
        <v>1605347.28</v>
      </c>
      <c r="F10" s="52">
        <f>SUM(D10:E10)</f>
        <v>7892628</v>
      </c>
    </row>
    <row r="11" spans="1:8" ht="15.75" customHeight="1" x14ac:dyDescent="0.25">
      <c r="A11" s="8">
        <v>6</v>
      </c>
      <c r="B11" s="8"/>
      <c r="C11" s="8" t="s">
        <v>33</v>
      </c>
      <c r="D11" s="51">
        <v>6287280.7199999997</v>
      </c>
      <c r="E11" s="51">
        <f>SUM(E12:E17)</f>
        <v>1605347.28</v>
      </c>
      <c r="F11" s="51">
        <f t="shared" ref="F11:F19" si="0">SUM(D11:E11)</f>
        <v>7892628</v>
      </c>
    </row>
    <row r="12" spans="1:8" ht="38.25" x14ac:dyDescent="0.25">
      <c r="A12" s="8"/>
      <c r="B12" s="12">
        <v>63</v>
      </c>
      <c r="C12" s="12" t="s">
        <v>34</v>
      </c>
      <c r="D12" s="51">
        <v>0</v>
      </c>
      <c r="E12" s="51">
        <v>187236.28</v>
      </c>
      <c r="F12" s="51">
        <f t="shared" si="0"/>
        <v>187236.28</v>
      </c>
    </row>
    <row r="13" spans="1:8" x14ac:dyDescent="0.25">
      <c r="A13" s="9"/>
      <c r="B13" s="12">
        <v>64</v>
      </c>
      <c r="C13" s="12" t="s">
        <v>35</v>
      </c>
      <c r="D13" s="51">
        <v>200</v>
      </c>
      <c r="E13" s="51">
        <v>2676</v>
      </c>
      <c r="F13" s="51">
        <f t="shared" si="0"/>
        <v>2876</v>
      </c>
    </row>
    <row r="14" spans="1:8" ht="51" x14ac:dyDescent="0.25">
      <c r="A14" s="9"/>
      <c r="B14" s="12">
        <v>65</v>
      </c>
      <c r="C14" s="12" t="s">
        <v>36</v>
      </c>
      <c r="D14" s="51">
        <v>717655</v>
      </c>
      <c r="E14" s="51">
        <v>307145</v>
      </c>
      <c r="F14" s="51">
        <f t="shared" si="0"/>
        <v>1024800</v>
      </c>
    </row>
    <row r="15" spans="1:8" ht="38.25" x14ac:dyDescent="0.25">
      <c r="A15" s="9"/>
      <c r="B15" s="12">
        <v>66</v>
      </c>
      <c r="C15" s="12" t="s">
        <v>37</v>
      </c>
      <c r="D15" s="51">
        <v>2319099</v>
      </c>
      <c r="E15" s="51">
        <v>1550</v>
      </c>
      <c r="F15" s="51">
        <f t="shared" si="0"/>
        <v>2320649</v>
      </c>
    </row>
    <row r="16" spans="1:8" ht="38.25" x14ac:dyDescent="0.25">
      <c r="A16" s="9"/>
      <c r="B16" s="9">
        <v>67</v>
      </c>
      <c r="C16" s="12" t="s">
        <v>38</v>
      </c>
      <c r="D16" s="51">
        <v>3250326.72</v>
      </c>
      <c r="E16" s="51">
        <v>1106740</v>
      </c>
      <c r="F16" s="51">
        <f t="shared" si="0"/>
        <v>4357066.7200000007</v>
      </c>
    </row>
    <row r="17" spans="1:6" ht="25.5" x14ac:dyDescent="0.25">
      <c r="A17" s="9"/>
      <c r="B17" s="9">
        <v>68</v>
      </c>
      <c r="C17" s="12" t="s">
        <v>39</v>
      </c>
      <c r="D17" s="51">
        <v>0</v>
      </c>
      <c r="E17" s="51">
        <v>0</v>
      </c>
      <c r="F17" s="51">
        <f t="shared" si="0"/>
        <v>0</v>
      </c>
    </row>
    <row r="18" spans="1:6" ht="25.5" x14ac:dyDescent="0.25">
      <c r="A18" s="11">
        <v>7</v>
      </c>
      <c r="B18" s="11"/>
      <c r="C18" s="21" t="s">
        <v>40</v>
      </c>
      <c r="D18" s="51">
        <v>0</v>
      </c>
      <c r="E18" s="51">
        <f>SUM(E19)</f>
        <v>0</v>
      </c>
      <c r="F18" s="51">
        <f t="shared" si="0"/>
        <v>0</v>
      </c>
    </row>
    <row r="19" spans="1:6" ht="38.25" x14ac:dyDescent="0.25">
      <c r="A19" s="12"/>
      <c r="B19" s="12">
        <v>72</v>
      </c>
      <c r="C19" s="22" t="s">
        <v>41</v>
      </c>
      <c r="D19" s="51">
        <v>0</v>
      </c>
      <c r="E19" s="51">
        <v>0</v>
      </c>
      <c r="F19" s="51">
        <f t="shared" si="0"/>
        <v>0</v>
      </c>
    </row>
    <row r="22" spans="1:6" ht="15.75" x14ac:dyDescent="0.25">
      <c r="A22" s="81" t="s">
        <v>42</v>
      </c>
      <c r="B22" s="99"/>
      <c r="C22" s="99"/>
      <c r="D22" s="99"/>
      <c r="E22" s="99"/>
      <c r="F22" s="99"/>
    </row>
    <row r="23" spans="1:6" ht="18" x14ac:dyDescent="0.25">
      <c r="A23" s="4"/>
      <c r="B23" s="4"/>
      <c r="C23" s="4"/>
      <c r="D23" s="4"/>
      <c r="E23" s="5"/>
      <c r="F23" s="5"/>
    </row>
    <row r="24" spans="1:6" ht="38.25" x14ac:dyDescent="0.25">
      <c r="A24" s="17" t="s">
        <v>30</v>
      </c>
      <c r="B24" s="16" t="s">
        <v>31</v>
      </c>
      <c r="C24" s="16" t="s">
        <v>43</v>
      </c>
      <c r="D24" s="17" t="s">
        <v>4</v>
      </c>
      <c r="E24" s="17" t="s">
        <v>5</v>
      </c>
      <c r="F24" s="17" t="s">
        <v>6</v>
      </c>
    </row>
    <row r="25" spans="1:6" x14ac:dyDescent="0.25">
      <c r="A25" s="31"/>
      <c r="B25" s="32"/>
      <c r="C25" s="30" t="s">
        <v>10</v>
      </c>
      <c r="D25" s="52">
        <f>SUM(D26+D30)</f>
        <v>5507024.7199999997</v>
      </c>
      <c r="E25" s="52">
        <f>SUM(E26+E30)</f>
        <v>1628794.28</v>
      </c>
      <c r="F25" s="52">
        <f>SUM(D25:E25)</f>
        <v>7135819</v>
      </c>
    </row>
    <row r="26" spans="1:6" ht="15.75" customHeight="1" x14ac:dyDescent="0.25">
      <c r="A26" s="8">
        <v>3</v>
      </c>
      <c r="B26" s="8"/>
      <c r="C26" s="8" t="s">
        <v>44</v>
      </c>
      <c r="D26" s="56">
        <v>5298068.04</v>
      </c>
      <c r="E26" s="56">
        <f>SUM(E27:E29)</f>
        <v>1526665.22</v>
      </c>
      <c r="F26" s="56">
        <f t="shared" ref="F26:F33" si="1">SUM(D26:E26)</f>
        <v>6824733.2599999998</v>
      </c>
    </row>
    <row r="27" spans="1:6" ht="15.75" customHeight="1" x14ac:dyDescent="0.25">
      <c r="A27" s="8"/>
      <c r="B27" s="12">
        <v>31</v>
      </c>
      <c r="C27" s="12" t="s">
        <v>45</v>
      </c>
      <c r="D27" s="51">
        <v>3098230</v>
      </c>
      <c r="E27" s="51">
        <v>1496957.93</v>
      </c>
      <c r="F27" s="51">
        <f t="shared" si="1"/>
        <v>4595187.93</v>
      </c>
    </row>
    <row r="28" spans="1:6" x14ac:dyDescent="0.25">
      <c r="A28" s="9"/>
      <c r="B28" s="9">
        <v>32</v>
      </c>
      <c r="C28" s="9" t="s">
        <v>46</v>
      </c>
      <c r="D28" s="51">
        <v>2138591.04</v>
      </c>
      <c r="E28" s="51">
        <v>17207.29</v>
      </c>
      <c r="F28" s="51">
        <f t="shared" si="1"/>
        <v>2155798.33</v>
      </c>
    </row>
    <row r="29" spans="1:6" x14ac:dyDescent="0.25">
      <c r="A29" s="9"/>
      <c r="B29" s="9">
        <v>34</v>
      </c>
      <c r="C29" s="9" t="s">
        <v>47</v>
      </c>
      <c r="D29" s="51">
        <v>61247</v>
      </c>
      <c r="E29" s="51">
        <v>12500</v>
      </c>
      <c r="F29" s="51">
        <f t="shared" si="1"/>
        <v>73747</v>
      </c>
    </row>
    <row r="30" spans="1:6" ht="25.5" x14ac:dyDescent="0.25">
      <c r="A30" s="11">
        <v>4</v>
      </c>
      <c r="B30" s="11"/>
      <c r="C30" s="21" t="s">
        <v>48</v>
      </c>
      <c r="D30" s="56">
        <v>208956.68</v>
      </c>
      <c r="E30" s="56">
        <f>SUM(E31:E33)</f>
        <v>102129.06</v>
      </c>
      <c r="F30" s="56">
        <f t="shared" si="1"/>
        <v>311085.74</v>
      </c>
    </row>
    <row r="31" spans="1:6" ht="38.25" x14ac:dyDescent="0.25">
      <c r="A31" s="12"/>
      <c r="B31" s="12">
        <v>41</v>
      </c>
      <c r="C31" s="22" t="s">
        <v>49</v>
      </c>
      <c r="D31" s="51">
        <v>3562.5</v>
      </c>
      <c r="E31" s="51">
        <v>1000</v>
      </c>
      <c r="F31" s="51">
        <f t="shared" si="1"/>
        <v>4562.5</v>
      </c>
    </row>
    <row r="32" spans="1:6" ht="38.25" x14ac:dyDescent="0.25">
      <c r="A32" s="12"/>
      <c r="B32" s="12">
        <v>42</v>
      </c>
      <c r="C32" s="22" t="s">
        <v>50</v>
      </c>
      <c r="D32" s="51">
        <v>151550</v>
      </c>
      <c r="E32" s="51">
        <v>72784.06</v>
      </c>
      <c r="F32" s="51">
        <f t="shared" si="1"/>
        <v>224334.06</v>
      </c>
    </row>
    <row r="33" spans="1:6" ht="25.5" x14ac:dyDescent="0.25">
      <c r="A33" s="12"/>
      <c r="B33" s="12">
        <v>45</v>
      </c>
      <c r="C33" s="22" t="s">
        <v>51</v>
      </c>
      <c r="D33" s="51">
        <v>53844.18</v>
      </c>
      <c r="E33" s="51">
        <v>28345</v>
      </c>
      <c r="F33" s="51">
        <f t="shared" si="1"/>
        <v>82189.179999999993</v>
      </c>
    </row>
  </sheetData>
  <mergeCells count="5">
    <mergeCell ref="A22:F22"/>
    <mergeCell ref="A3:F3"/>
    <mergeCell ref="A5:F5"/>
    <mergeCell ref="A7:F7"/>
    <mergeCell ref="A1:F2"/>
  </mergeCells>
  <pageMargins left="0.7" right="0.7" top="0.75" bottom="0.75" header="0.3" footer="0.3"/>
  <pageSetup paperSize="9" fitToHeight="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FB54"/>
  <sheetViews>
    <sheetView view="pageBreakPreview" topLeftCell="A27" zoomScale="90" zoomScaleNormal="100" zoomScaleSheetLayoutView="90" workbookViewId="0">
      <selection activeCell="C38" sqref="C38"/>
    </sheetView>
  </sheetViews>
  <sheetFormatPr defaultRowHeight="15" x14ac:dyDescent="0.25"/>
  <cols>
    <col min="1" max="4" width="25.28515625" customWidth="1"/>
  </cols>
  <sheetData>
    <row r="1" spans="1:8 16382:16382" ht="42" customHeight="1" x14ac:dyDescent="0.25">
      <c r="A1" s="81" t="s">
        <v>0</v>
      </c>
      <c r="B1" s="81"/>
      <c r="C1" s="81"/>
      <c r="D1" s="81"/>
      <c r="E1" s="63"/>
      <c r="F1" s="63"/>
      <c r="G1" s="63"/>
      <c r="H1" s="63"/>
    </row>
    <row r="2" spans="1:8 16382:16382" ht="18" customHeight="1" x14ac:dyDescent="0.25">
      <c r="A2" s="81"/>
      <c r="B2" s="81"/>
      <c r="C2" s="81"/>
      <c r="D2" s="81"/>
      <c r="E2" s="63"/>
      <c r="F2" s="63"/>
    </row>
    <row r="3" spans="1:8 16382:16382" ht="15.75" customHeight="1" x14ac:dyDescent="0.25">
      <c r="A3" s="81" t="s">
        <v>1</v>
      </c>
      <c r="B3" s="81"/>
      <c r="C3" s="81"/>
      <c r="D3" s="81"/>
    </row>
    <row r="4" spans="1:8 16382:16382" ht="18" x14ac:dyDescent="0.25">
      <c r="B4" s="4"/>
      <c r="C4" s="5"/>
      <c r="D4" s="5"/>
    </row>
    <row r="5" spans="1:8 16382:16382" ht="18" customHeight="1" x14ac:dyDescent="0.25">
      <c r="A5" s="81" t="s">
        <v>28</v>
      </c>
      <c r="B5" s="81"/>
      <c r="C5" s="81"/>
      <c r="D5" s="81"/>
    </row>
    <row r="6" spans="1:8 16382:16382" ht="18" x14ac:dyDescent="0.25">
      <c r="A6" s="4"/>
      <c r="B6" s="4"/>
      <c r="C6" s="5"/>
      <c r="D6" s="5"/>
    </row>
    <row r="7" spans="1:8 16382:16382" ht="15.75" customHeight="1" x14ac:dyDescent="0.25">
      <c r="A7" s="81" t="s">
        <v>52</v>
      </c>
      <c r="B7" s="81"/>
      <c r="C7" s="81"/>
      <c r="D7" s="81"/>
    </row>
    <row r="8" spans="1:8 16382:16382" ht="18" x14ac:dyDescent="0.25">
      <c r="A8" s="4"/>
      <c r="B8" s="4"/>
      <c r="C8" s="5"/>
      <c r="D8" s="5"/>
    </row>
    <row r="9" spans="1:8 16382:16382" ht="38.25" x14ac:dyDescent="0.25">
      <c r="A9" s="17" t="s">
        <v>53</v>
      </c>
      <c r="B9" s="17" t="s">
        <v>4</v>
      </c>
      <c r="C9" s="17" t="s">
        <v>5</v>
      </c>
      <c r="D9" s="17" t="s">
        <v>6</v>
      </c>
    </row>
    <row r="10" spans="1:8 16382:16382" x14ac:dyDescent="0.25">
      <c r="A10" s="33" t="s">
        <v>7</v>
      </c>
      <c r="B10" s="52">
        <f>SUM(B11+B13+B15+B19+B25)</f>
        <v>6287280.7200000007</v>
      </c>
      <c r="C10" s="52">
        <f>SUM(C11+C13+C15+C19+C23+C25)</f>
        <v>1605347.2799999998</v>
      </c>
      <c r="D10" s="52">
        <f>SUM(D11+D13+D15+D19+D23+D25)</f>
        <v>7892628</v>
      </c>
    </row>
    <row r="11" spans="1:8 16382:16382" x14ac:dyDescent="0.25">
      <c r="A11" s="21" t="s">
        <v>54</v>
      </c>
      <c r="B11" s="53">
        <f>SUM(B12)</f>
        <v>75074.720000000001</v>
      </c>
      <c r="C11" s="53">
        <f>SUM(C12)</f>
        <v>0</v>
      </c>
      <c r="D11" s="53">
        <f>SUM(D12)</f>
        <v>75074.720000000001</v>
      </c>
    </row>
    <row r="12" spans="1:8 16382:16382" x14ac:dyDescent="0.25">
      <c r="A12" s="10" t="s">
        <v>55</v>
      </c>
      <c r="B12" s="51">
        <v>75074.720000000001</v>
      </c>
      <c r="C12" s="51"/>
      <c r="D12" s="51">
        <f t="shared" ref="D12:D28" si="0">SUM(B12:C12)</f>
        <v>75074.720000000001</v>
      </c>
    </row>
    <row r="13" spans="1:8 16382:16382" x14ac:dyDescent="0.25">
      <c r="A13" s="21" t="s">
        <v>56</v>
      </c>
      <c r="B13" s="53">
        <v>2319099</v>
      </c>
      <c r="C13" s="53">
        <f>SUM(C14)</f>
        <v>49286.63</v>
      </c>
      <c r="D13" s="53">
        <f t="shared" si="0"/>
        <v>2368385.63</v>
      </c>
    </row>
    <row r="14" spans="1:8 16382:16382" ht="25.5" x14ac:dyDescent="0.25">
      <c r="A14" s="14" t="s">
        <v>57</v>
      </c>
      <c r="B14" s="51">
        <v>2319099</v>
      </c>
      <c r="C14" s="51">
        <v>49286.63</v>
      </c>
      <c r="D14" s="51">
        <f t="shared" si="0"/>
        <v>2368385.63</v>
      </c>
    </row>
    <row r="15" spans="1:8 16382:16382" ht="25.5" x14ac:dyDescent="0.25">
      <c r="A15" s="8" t="s">
        <v>58</v>
      </c>
      <c r="B15" s="53">
        <v>3890452</v>
      </c>
      <c r="C15" s="53">
        <f>SUM(C16:C18)</f>
        <v>1416540</v>
      </c>
      <c r="D15" s="53">
        <f t="shared" si="0"/>
        <v>5306992</v>
      </c>
      <c r="XFB15" s="44"/>
    </row>
    <row r="16" spans="1:8 16382:16382" ht="25.5" x14ac:dyDescent="0.25">
      <c r="A16" s="14" t="s">
        <v>59</v>
      </c>
      <c r="B16" s="51">
        <v>573798</v>
      </c>
      <c r="C16" s="51"/>
      <c r="D16" s="51">
        <f t="shared" si="0"/>
        <v>573798</v>
      </c>
    </row>
    <row r="17" spans="1:4" ht="25.5" x14ac:dyDescent="0.25">
      <c r="A17" s="14" t="s">
        <v>60</v>
      </c>
      <c r="B17" s="51">
        <v>125200</v>
      </c>
      <c r="C17" s="51">
        <v>35000</v>
      </c>
      <c r="D17" s="51">
        <f t="shared" si="0"/>
        <v>160200</v>
      </c>
    </row>
    <row r="18" spans="1:4" ht="25.5" x14ac:dyDescent="0.25">
      <c r="A18" s="14" t="s">
        <v>61</v>
      </c>
      <c r="B18" s="51">
        <v>3191454</v>
      </c>
      <c r="C18" s="51">
        <v>1381540</v>
      </c>
      <c r="D18" s="51">
        <f t="shared" si="0"/>
        <v>4572994</v>
      </c>
    </row>
    <row r="19" spans="1:4" x14ac:dyDescent="0.25">
      <c r="A19" s="33" t="s">
        <v>62</v>
      </c>
      <c r="B19" s="53">
        <v>0</v>
      </c>
      <c r="C19" s="53">
        <f>SUM(C20:C22)</f>
        <v>140625.65</v>
      </c>
      <c r="D19" s="53">
        <f t="shared" si="0"/>
        <v>140625.65</v>
      </c>
    </row>
    <row r="20" spans="1:4" x14ac:dyDescent="0.25">
      <c r="A20" s="10" t="s">
        <v>63</v>
      </c>
      <c r="B20" s="51">
        <v>0</v>
      </c>
      <c r="C20" s="51">
        <v>138707</v>
      </c>
      <c r="D20" s="51">
        <f t="shared" si="0"/>
        <v>138707</v>
      </c>
    </row>
    <row r="21" spans="1:4" ht="25.5" x14ac:dyDescent="0.25">
      <c r="A21" s="14" t="s">
        <v>64</v>
      </c>
      <c r="B21" s="51">
        <v>0</v>
      </c>
      <c r="C21" s="51">
        <v>1918.65</v>
      </c>
      <c r="D21" s="51">
        <f t="shared" si="0"/>
        <v>1918.65</v>
      </c>
    </row>
    <row r="22" spans="1:4" ht="25.5" x14ac:dyDescent="0.25">
      <c r="A22" s="14" t="s">
        <v>65</v>
      </c>
      <c r="B22" s="51">
        <v>0</v>
      </c>
      <c r="C22" s="51">
        <v>0</v>
      </c>
      <c r="D22" s="51">
        <f t="shared" si="0"/>
        <v>0</v>
      </c>
    </row>
    <row r="23" spans="1:4" x14ac:dyDescent="0.25">
      <c r="A23" s="33" t="s">
        <v>164</v>
      </c>
      <c r="B23" s="53">
        <f>SUM(B24)</f>
        <v>0</v>
      </c>
      <c r="C23" s="53">
        <f>SUM(C24)</f>
        <v>1550</v>
      </c>
      <c r="D23" s="53">
        <f>SUM(D24)</f>
        <v>1550</v>
      </c>
    </row>
    <row r="24" spans="1:4" ht="31.5" customHeight="1" x14ac:dyDescent="0.25">
      <c r="A24" s="74" t="s">
        <v>165</v>
      </c>
      <c r="B24" s="51">
        <v>0</v>
      </c>
      <c r="C24" s="51">
        <v>1550</v>
      </c>
      <c r="D24" s="51">
        <f>SUM(B24:C24)</f>
        <v>1550</v>
      </c>
    </row>
    <row r="25" spans="1:4" ht="38.25" x14ac:dyDescent="0.25">
      <c r="A25" s="33" t="s">
        <v>66</v>
      </c>
      <c r="B25" s="53">
        <v>2655</v>
      </c>
      <c r="C25" s="53">
        <f>SUM(C26)</f>
        <v>-2655</v>
      </c>
      <c r="D25" s="53">
        <f t="shared" si="0"/>
        <v>0</v>
      </c>
    </row>
    <row r="26" spans="1:4" ht="51" x14ac:dyDescent="0.25">
      <c r="A26" s="74" t="s">
        <v>67</v>
      </c>
      <c r="B26" s="51">
        <v>2655</v>
      </c>
      <c r="C26" s="51">
        <v>-2655</v>
      </c>
      <c r="D26" s="51">
        <f t="shared" si="0"/>
        <v>0</v>
      </c>
    </row>
    <row r="27" spans="1:4" x14ac:dyDescent="0.25">
      <c r="A27" s="33" t="s">
        <v>68</v>
      </c>
      <c r="B27" s="53">
        <v>0</v>
      </c>
      <c r="C27" s="53"/>
      <c r="D27" s="53">
        <f t="shared" si="0"/>
        <v>0</v>
      </c>
    </row>
    <row r="28" spans="1:4" ht="25.5" x14ac:dyDescent="0.25">
      <c r="A28" s="74" t="s">
        <v>69</v>
      </c>
      <c r="B28" s="51">
        <v>0</v>
      </c>
      <c r="C28" s="51"/>
      <c r="D28" s="51">
        <f t="shared" si="0"/>
        <v>0</v>
      </c>
    </row>
    <row r="29" spans="1:4" x14ac:dyDescent="0.25">
      <c r="A29" s="45"/>
      <c r="B29" s="46"/>
      <c r="C29" s="46"/>
      <c r="D29" s="46"/>
    </row>
    <row r="31" spans="1:4" ht="15.75" customHeight="1" x14ac:dyDescent="0.25">
      <c r="A31" s="81" t="s">
        <v>70</v>
      </c>
      <c r="B31" s="81"/>
      <c r="C31" s="81"/>
      <c r="D31" s="81"/>
    </row>
    <row r="32" spans="1:4" ht="18" x14ac:dyDescent="0.25">
      <c r="A32" s="4"/>
      <c r="B32" s="4"/>
      <c r="C32" s="5"/>
      <c r="D32" s="5"/>
    </row>
    <row r="33" spans="1:4" ht="38.25" x14ac:dyDescent="0.25">
      <c r="A33" s="17" t="s">
        <v>53</v>
      </c>
      <c r="B33" s="17" t="s">
        <v>4</v>
      </c>
      <c r="C33" s="17" t="s">
        <v>5</v>
      </c>
      <c r="D33" s="17" t="s">
        <v>6</v>
      </c>
    </row>
    <row r="34" spans="1:4" x14ac:dyDescent="0.25">
      <c r="A34" s="33" t="s">
        <v>10</v>
      </c>
      <c r="B34" s="52">
        <f>SUM(B35+B37+B40+B45+B51)</f>
        <v>6287280.7200000007</v>
      </c>
      <c r="C34" s="52">
        <f>SUM(C35+C37+C40+C45+C49+C51)</f>
        <v>1605347.2799999998</v>
      </c>
      <c r="D34" s="52">
        <f>SUM(B34:C34)</f>
        <v>7892628</v>
      </c>
    </row>
    <row r="35" spans="1:4" ht="15.75" customHeight="1" x14ac:dyDescent="0.25">
      <c r="A35" s="21" t="s">
        <v>54</v>
      </c>
      <c r="B35" s="53">
        <f>SUM(B36)</f>
        <v>75074.720000000001</v>
      </c>
      <c r="C35" s="53">
        <f>SUM(C36)</f>
        <v>0</v>
      </c>
      <c r="D35" s="53">
        <f>SUM(D36)</f>
        <v>75074.720000000001</v>
      </c>
    </row>
    <row r="36" spans="1:4" x14ac:dyDescent="0.25">
      <c r="A36" s="10" t="s">
        <v>55</v>
      </c>
      <c r="B36" s="51">
        <v>75074.720000000001</v>
      </c>
      <c r="C36" s="51">
        <v>0</v>
      </c>
      <c r="D36" s="51">
        <f t="shared" ref="D36:D52" si="1">SUM(B36:C36)</f>
        <v>75074.720000000001</v>
      </c>
    </row>
    <row r="37" spans="1:4" x14ac:dyDescent="0.25">
      <c r="A37" s="21" t="s">
        <v>56</v>
      </c>
      <c r="B37" s="53">
        <v>2319099</v>
      </c>
      <c r="C37" s="53">
        <f>SUM(C38:C39)</f>
        <v>49286.630000000005</v>
      </c>
      <c r="D37" s="53">
        <f t="shared" si="1"/>
        <v>2368385.63</v>
      </c>
    </row>
    <row r="38" spans="1:4" ht="25.5" x14ac:dyDescent="0.25">
      <c r="A38" s="14" t="s">
        <v>57</v>
      </c>
      <c r="B38" s="51">
        <v>1876683</v>
      </c>
      <c r="C38" s="51">
        <v>87529.57</v>
      </c>
      <c r="D38" s="51">
        <f t="shared" si="1"/>
        <v>1964212.57</v>
      </c>
    </row>
    <row r="39" spans="1:4" ht="25.5" x14ac:dyDescent="0.25">
      <c r="A39" s="14" t="s">
        <v>71</v>
      </c>
      <c r="B39" s="51">
        <v>442416</v>
      </c>
      <c r="C39" s="51">
        <v>-38242.94</v>
      </c>
      <c r="D39" s="51">
        <f t="shared" si="1"/>
        <v>404173.06</v>
      </c>
    </row>
    <row r="40" spans="1:4" ht="25.5" x14ac:dyDescent="0.25">
      <c r="A40" s="8" t="s">
        <v>58</v>
      </c>
      <c r="B40" s="53">
        <v>3890452</v>
      </c>
      <c r="C40" s="53">
        <f>SUM(C41:C44)</f>
        <v>1416540</v>
      </c>
      <c r="D40" s="53">
        <f t="shared" si="1"/>
        <v>5306992</v>
      </c>
    </row>
    <row r="41" spans="1:4" ht="25.5" x14ac:dyDescent="0.25">
      <c r="A41" s="14" t="s">
        <v>59</v>
      </c>
      <c r="B41" s="51">
        <v>573798</v>
      </c>
      <c r="C41" s="51">
        <v>0</v>
      </c>
      <c r="D41" s="51">
        <f t="shared" si="1"/>
        <v>573798</v>
      </c>
    </row>
    <row r="42" spans="1:4" ht="25.5" x14ac:dyDescent="0.25">
      <c r="A42" s="14" t="s">
        <v>60</v>
      </c>
      <c r="B42" s="51">
        <v>125200</v>
      </c>
      <c r="C42" s="51">
        <v>35000</v>
      </c>
      <c r="D42" s="51">
        <f t="shared" si="1"/>
        <v>160200</v>
      </c>
    </row>
    <row r="43" spans="1:4" ht="25.5" x14ac:dyDescent="0.25">
      <c r="A43" s="14" t="s">
        <v>61</v>
      </c>
      <c r="B43" s="51">
        <v>3191454</v>
      </c>
      <c r="C43" s="51">
        <v>1366744.06</v>
      </c>
      <c r="D43" s="51">
        <f t="shared" si="1"/>
        <v>4558198.0600000005</v>
      </c>
    </row>
    <row r="44" spans="1:4" ht="38.25" x14ac:dyDescent="0.25">
      <c r="A44" s="14" t="s">
        <v>72</v>
      </c>
      <c r="B44" s="51">
        <v>0</v>
      </c>
      <c r="C44" s="51">
        <v>14795.94</v>
      </c>
      <c r="D44" s="51">
        <f t="shared" si="1"/>
        <v>14795.94</v>
      </c>
    </row>
    <row r="45" spans="1:4" x14ac:dyDescent="0.25">
      <c r="A45" s="33" t="s">
        <v>62</v>
      </c>
      <c r="B45" s="53">
        <v>0</v>
      </c>
      <c r="C45" s="53">
        <f>SUM(C46:C48)</f>
        <v>140625.65</v>
      </c>
      <c r="D45" s="53">
        <f t="shared" si="1"/>
        <v>140625.65</v>
      </c>
    </row>
    <row r="46" spans="1:4" x14ac:dyDescent="0.25">
      <c r="A46" s="10" t="s">
        <v>63</v>
      </c>
      <c r="B46" s="65">
        <v>0</v>
      </c>
      <c r="C46" s="65">
        <v>138707</v>
      </c>
      <c r="D46" s="65">
        <f t="shared" si="1"/>
        <v>138707</v>
      </c>
    </row>
    <row r="47" spans="1:4" ht="25.5" x14ac:dyDescent="0.25">
      <c r="A47" s="14" t="s">
        <v>64</v>
      </c>
      <c r="B47" s="51">
        <v>0</v>
      </c>
      <c r="C47" s="51">
        <v>1918.65</v>
      </c>
      <c r="D47" s="51">
        <f t="shared" si="1"/>
        <v>1918.65</v>
      </c>
    </row>
    <row r="48" spans="1:4" ht="25.5" x14ac:dyDescent="0.25">
      <c r="A48" s="14" t="s">
        <v>65</v>
      </c>
      <c r="B48" s="51">
        <v>0</v>
      </c>
      <c r="C48" s="51"/>
      <c r="D48" s="51">
        <f t="shared" si="1"/>
        <v>0</v>
      </c>
    </row>
    <row r="49" spans="1:4" x14ac:dyDescent="0.25">
      <c r="A49" s="33" t="s">
        <v>164</v>
      </c>
      <c r="B49" s="56"/>
      <c r="C49" s="56">
        <f>SUM(C50)</f>
        <v>1550</v>
      </c>
      <c r="D49" s="56">
        <f>SUM(D50)</f>
        <v>1550</v>
      </c>
    </row>
    <row r="50" spans="1:4" ht="25.5" x14ac:dyDescent="0.25">
      <c r="A50" s="74" t="s">
        <v>165</v>
      </c>
      <c r="B50" s="51">
        <v>0</v>
      </c>
      <c r="C50" s="51">
        <v>1550</v>
      </c>
      <c r="D50" s="51">
        <f>SUM(B50:C50)</f>
        <v>1550</v>
      </c>
    </row>
    <row r="51" spans="1:4" ht="38.25" x14ac:dyDescent="0.25">
      <c r="A51" s="33" t="s">
        <v>66</v>
      </c>
      <c r="B51" s="53">
        <v>2655</v>
      </c>
      <c r="C51" s="53">
        <f>SUM(C52)</f>
        <v>-2655</v>
      </c>
      <c r="D51" s="53">
        <f t="shared" si="1"/>
        <v>0</v>
      </c>
    </row>
    <row r="52" spans="1:4" ht="51" x14ac:dyDescent="0.25">
      <c r="A52" s="74" t="s">
        <v>67</v>
      </c>
      <c r="B52" s="51">
        <v>2655</v>
      </c>
      <c r="C52" s="51">
        <v>-2655</v>
      </c>
      <c r="D52" s="51">
        <f t="shared" si="1"/>
        <v>0</v>
      </c>
    </row>
    <row r="53" spans="1:4" x14ac:dyDescent="0.25">
      <c r="A53" s="33" t="s">
        <v>68</v>
      </c>
      <c r="B53" s="53"/>
      <c r="C53" s="53"/>
      <c r="D53" s="53"/>
    </row>
    <row r="54" spans="1:4" ht="25.5" x14ac:dyDescent="0.25">
      <c r="A54" s="74" t="s">
        <v>69</v>
      </c>
      <c r="B54" s="51"/>
      <c r="C54" s="51"/>
      <c r="D54" s="51"/>
    </row>
  </sheetData>
  <mergeCells count="5">
    <mergeCell ref="A3:D3"/>
    <mergeCell ref="A5:D5"/>
    <mergeCell ref="A7:D7"/>
    <mergeCell ref="A31:D31"/>
    <mergeCell ref="A1:D2"/>
  </mergeCells>
  <pageMargins left="0.7" right="0.7" top="0.75" bottom="0.75" header="0.3" footer="0.3"/>
  <pageSetup paperSize="9" scale="74" fitToHeight="2" orientation="landscape" r:id="rId1"/>
  <rowBreaks count="1" manualBreakCount="1">
    <brk id="29" max="4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H23"/>
  <sheetViews>
    <sheetView view="pageBreakPreview" zoomScale="60" zoomScaleNormal="100" workbookViewId="0">
      <selection activeCell="D19" sqref="D19"/>
    </sheetView>
  </sheetViews>
  <sheetFormatPr defaultRowHeight="15" x14ac:dyDescent="0.25"/>
  <cols>
    <col min="1" max="1" width="37.7109375" customWidth="1"/>
    <col min="2" max="4" width="25.28515625" customWidth="1"/>
  </cols>
  <sheetData>
    <row r="1" spans="1:8" ht="42" customHeight="1" x14ac:dyDescent="0.25">
      <c r="A1" s="81" t="s">
        <v>0</v>
      </c>
      <c r="B1" s="81"/>
      <c r="C1" s="81"/>
      <c r="D1" s="81"/>
      <c r="E1" s="63"/>
      <c r="F1" s="63"/>
      <c r="G1" s="63"/>
      <c r="H1" s="63"/>
    </row>
    <row r="2" spans="1:8" ht="18" customHeight="1" x14ac:dyDescent="0.25">
      <c r="A2" s="81"/>
      <c r="B2" s="81"/>
      <c r="C2" s="81"/>
      <c r="D2" s="81"/>
    </row>
    <row r="3" spans="1:8" ht="15.75" x14ac:dyDescent="0.25">
      <c r="A3" s="81" t="s">
        <v>1</v>
      </c>
      <c r="B3" s="81"/>
      <c r="C3" s="94"/>
      <c r="D3" s="94"/>
    </row>
    <row r="4" spans="1:8" ht="18" x14ac:dyDescent="0.25">
      <c r="A4" s="4"/>
      <c r="B4" s="4"/>
      <c r="C4" s="5"/>
      <c r="D4" s="5"/>
    </row>
    <row r="5" spans="1:8" ht="18" customHeight="1" x14ac:dyDescent="0.25">
      <c r="A5" s="81" t="s">
        <v>28</v>
      </c>
      <c r="B5" s="82"/>
      <c r="C5" s="82"/>
      <c r="D5" s="82"/>
    </row>
    <row r="6" spans="1:8" ht="18" x14ac:dyDescent="0.25">
      <c r="A6" s="4"/>
      <c r="B6" s="4"/>
      <c r="C6" s="5"/>
      <c r="D6" s="5"/>
    </row>
    <row r="7" spans="1:8" ht="15.75" x14ac:dyDescent="0.25">
      <c r="A7" s="81" t="s">
        <v>73</v>
      </c>
      <c r="B7" s="99"/>
      <c r="C7" s="99"/>
      <c r="D7" s="99"/>
    </row>
    <row r="8" spans="1:8" ht="18" x14ac:dyDescent="0.25">
      <c r="A8" s="4"/>
      <c r="B8" s="4"/>
      <c r="C8" s="5"/>
      <c r="D8" s="5"/>
    </row>
    <row r="9" spans="1:8" ht="38.25" x14ac:dyDescent="0.25">
      <c r="A9" s="17" t="s">
        <v>53</v>
      </c>
      <c r="B9" s="17" t="s">
        <v>4</v>
      </c>
      <c r="C9" s="17" t="s">
        <v>5</v>
      </c>
      <c r="D9" s="17" t="s">
        <v>6</v>
      </c>
    </row>
    <row r="10" spans="1:8" ht="15.75" customHeight="1" x14ac:dyDescent="0.25">
      <c r="A10" s="8" t="s">
        <v>74</v>
      </c>
      <c r="B10" s="54">
        <v>6772850.1799999997</v>
      </c>
      <c r="C10" s="54">
        <f>SUM(C11)</f>
        <v>0</v>
      </c>
      <c r="D10" s="54">
        <f>SUM(D11+D17)</f>
        <v>7892628</v>
      </c>
    </row>
    <row r="11" spans="1:8" ht="15.75" customHeight="1" x14ac:dyDescent="0.25">
      <c r="A11" s="8" t="s">
        <v>75</v>
      </c>
      <c r="B11" s="55">
        <v>39239.72</v>
      </c>
      <c r="C11" s="55">
        <f>SUM(C12)</f>
        <v>0</v>
      </c>
      <c r="D11" s="55">
        <f>SUM(B11:C11)</f>
        <v>39239.72</v>
      </c>
    </row>
    <row r="12" spans="1:8" ht="25.5" x14ac:dyDescent="0.25">
      <c r="A12" s="14" t="s">
        <v>76</v>
      </c>
      <c r="B12" s="55">
        <v>39239.72</v>
      </c>
      <c r="C12" s="55">
        <f>SUM(C13)</f>
        <v>0</v>
      </c>
      <c r="D12" s="55">
        <f t="shared" ref="D12:D13" si="0">SUM(B12:C12)</f>
        <v>39239.72</v>
      </c>
    </row>
    <row r="13" spans="1:8" x14ac:dyDescent="0.25">
      <c r="A13" s="48" t="s">
        <v>77</v>
      </c>
      <c r="B13" s="55">
        <v>39239.72</v>
      </c>
      <c r="C13" s="55">
        <v>0</v>
      </c>
      <c r="D13" s="55">
        <f t="shared" si="0"/>
        <v>39239.72</v>
      </c>
    </row>
    <row r="14" spans="1:8" x14ac:dyDescent="0.25">
      <c r="A14" s="13" t="s">
        <v>78</v>
      </c>
      <c r="B14" s="55"/>
      <c r="C14" s="55"/>
      <c r="D14" s="55"/>
    </row>
    <row r="15" spans="1:8" x14ac:dyDescent="0.25">
      <c r="A15" s="8" t="s">
        <v>79</v>
      </c>
      <c r="B15" s="55"/>
      <c r="C15" s="55"/>
      <c r="D15" s="55"/>
    </row>
    <row r="16" spans="1:8" ht="25.5" x14ac:dyDescent="0.25">
      <c r="A16" s="15" t="s">
        <v>80</v>
      </c>
      <c r="B16" s="55"/>
      <c r="C16" s="55"/>
      <c r="D16" s="55"/>
    </row>
    <row r="17" spans="1:4" x14ac:dyDescent="0.25">
      <c r="A17" s="8" t="s">
        <v>81</v>
      </c>
      <c r="B17" s="54">
        <v>6248041</v>
      </c>
      <c r="C17" s="54">
        <f>SUM(C18+C20+C22)</f>
        <v>1605347.28</v>
      </c>
      <c r="D17" s="54">
        <f t="shared" ref="D17:D23" si="1">SUM(B17:C17)</f>
        <v>7853388.2800000003</v>
      </c>
    </row>
    <row r="18" spans="1:4" x14ac:dyDescent="0.25">
      <c r="A18" s="14" t="s">
        <v>82</v>
      </c>
      <c r="B18" s="55">
        <v>6221497</v>
      </c>
      <c r="C18" s="55">
        <f>SUM(C19)</f>
        <v>1605347.28</v>
      </c>
      <c r="D18" s="55">
        <f t="shared" si="1"/>
        <v>7826844.2800000003</v>
      </c>
    </row>
    <row r="19" spans="1:4" x14ac:dyDescent="0.25">
      <c r="A19" s="13" t="s">
        <v>83</v>
      </c>
      <c r="B19" s="55">
        <v>6221497</v>
      </c>
      <c r="C19" s="55">
        <v>1605347.28</v>
      </c>
      <c r="D19" s="55">
        <f t="shared" si="1"/>
        <v>7826844.2800000003</v>
      </c>
    </row>
    <row r="20" spans="1:4" x14ac:dyDescent="0.25">
      <c r="A20" s="14" t="s">
        <v>84</v>
      </c>
      <c r="B20" s="55">
        <v>0</v>
      </c>
      <c r="C20" s="55">
        <f>SUM(C21)</f>
        <v>0</v>
      </c>
      <c r="D20" s="55">
        <f t="shared" si="1"/>
        <v>0</v>
      </c>
    </row>
    <row r="21" spans="1:4" x14ac:dyDescent="0.25">
      <c r="A21" s="13" t="s">
        <v>85</v>
      </c>
      <c r="B21" s="55">
        <v>0</v>
      </c>
      <c r="C21" s="55">
        <v>0</v>
      </c>
      <c r="D21" s="55">
        <f t="shared" si="1"/>
        <v>0</v>
      </c>
    </row>
    <row r="22" spans="1:4" ht="25.5" x14ac:dyDescent="0.25">
      <c r="A22" s="48" t="s">
        <v>86</v>
      </c>
      <c r="B22" s="55">
        <v>26544</v>
      </c>
      <c r="C22" s="55">
        <f>SUM(C23)</f>
        <v>0</v>
      </c>
      <c r="D22" s="55">
        <f t="shared" si="1"/>
        <v>26544</v>
      </c>
    </row>
    <row r="23" spans="1:4" ht="25.5" x14ac:dyDescent="0.25">
      <c r="A23" s="47" t="s">
        <v>87</v>
      </c>
      <c r="B23" s="55">
        <v>26544</v>
      </c>
      <c r="C23" s="55">
        <v>0</v>
      </c>
      <c r="D23" s="55">
        <f t="shared" si="1"/>
        <v>26544</v>
      </c>
    </row>
  </sheetData>
  <mergeCells count="4">
    <mergeCell ref="A3:D3"/>
    <mergeCell ref="A5:D5"/>
    <mergeCell ref="A7:D7"/>
    <mergeCell ref="A1:D2"/>
  </mergeCells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H14"/>
  <sheetViews>
    <sheetView view="pageBreakPreview" zoomScale="60" zoomScaleNormal="100" workbookViewId="0">
      <selection activeCell="F7" sqref="F7"/>
    </sheetView>
  </sheetViews>
  <sheetFormatPr defaultRowHeight="15" x14ac:dyDescent="0.25"/>
  <cols>
    <col min="1" max="1" width="7.42578125" bestFit="1" customWidth="1"/>
    <col min="2" max="2" width="8.42578125" bestFit="1" customWidth="1"/>
    <col min="3" max="6" width="25.28515625" customWidth="1"/>
  </cols>
  <sheetData>
    <row r="1" spans="1:8" ht="42" customHeight="1" x14ac:dyDescent="0.25">
      <c r="A1" s="81" t="s">
        <v>0</v>
      </c>
      <c r="B1" s="81"/>
      <c r="C1" s="81"/>
      <c r="D1" s="81"/>
      <c r="E1" s="81"/>
      <c r="F1" s="81"/>
      <c r="G1" s="63"/>
      <c r="H1" s="63"/>
    </row>
    <row r="2" spans="1:8" ht="18" customHeight="1" x14ac:dyDescent="0.25">
      <c r="A2" s="4"/>
      <c r="B2" s="4"/>
      <c r="C2" s="4"/>
      <c r="D2" s="4"/>
      <c r="E2" s="4"/>
      <c r="F2" s="4"/>
    </row>
    <row r="3" spans="1:8" ht="15.75" customHeight="1" x14ac:dyDescent="0.25">
      <c r="A3" s="81" t="s">
        <v>1</v>
      </c>
      <c r="B3" s="81"/>
      <c r="C3" s="81"/>
      <c r="D3" s="81"/>
      <c r="E3" s="81"/>
      <c r="F3" s="81"/>
    </row>
    <row r="4" spans="1:8" ht="18" x14ac:dyDescent="0.25">
      <c r="A4" s="4"/>
      <c r="B4" s="4"/>
      <c r="C4" s="4"/>
      <c r="D4" s="4"/>
      <c r="E4" s="5"/>
      <c r="F4" s="5"/>
    </row>
    <row r="5" spans="1:8" ht="18" customHeight="1" x14ac:dyDescent="0.25">
      <c r="A5" s="81" t="s">
        <v>88</v>
      </c>
      <c r="B5" s="81"/>
      <c r="C5" s="81"/>
      <c r="D5" s="81"/>
      <c r="E5" s="81"/>
      <c r="F5" s="81"/>
    </row>
    <row r="6" spans="1:8" ht="18" x14ac:dyDescent="0.25">
      <c r="A6" s="4"/>
      <c r="B6" s="4"/>
      <c r="C6" s="4"/>
      <c r="D6" s="4"/>
      <c r="E6" s="5"/>
      <c r="F6" s="5"/>
    </row>
    <row r="7" spans="1:8" ht="38.25" x14ac:dyDescent="0.25">
      <c r="A7" s="17" t="s">
        <v>30</v>
      </c>
      <c r="B7" s="16" t="s">
        <v>31</v>
      </c>
      <c r="C7" s="16" t="s">
        <v>89</v>
      </c>
      <c r="D7" s="17" t="s">
        <v>4</v>
      </c>
      <c r="E7" s="17" t="s">
        <v>5</v>
      </c>
      <c r="F7" s="17" t="s">
        <v>6</v>
      </c>
    </row>
    <row r="8" spans="1:8" x14ac:dyDescent="0.25">
      <c r="A8" s="31"/>
      <c r="B8" s="32"/>
      <c r="C8" s="30" t="s">
        <v>90</v>
      </c>
      <c r="D8" s="62">
        <f>SUM(D9+D12)</f>
        <v>337840</v>
      </c>
      <c r="E8" s="62">
        <f>SUM(E9+E12)</f>
        <v>0</v>
      </c>
      <c r="F8" s="62">
        <f>SUM(D8:E8)</f>
        <v>337840</v>
      </c>
    </row>
    <row r="9" spans="1:8" ht="25.5" x14ac:dyDescent="0.25">
      <c r="A9" s="8">
        <v>8</v>
      </c>
      <c r="B9" s="8"/>
      <c r="C9" s="8" t="s">
        <v>91</v>
      </c>
      <c r="D9" s="54">
        <f>SUM(D10)</f>
        <v>0</v>
      </c>
      <c r="E9" s="54">
        <f>SUM(E10)</f>
        <v>0</v>
      </c>
      <c r="F9" s="54">
        <f t="shared" ref="F9:F14" si="0">SUM(D9:E9)</f>
        <v>0</v>
      </c>
    </row>
    <row r="10" spans="1:8" ht="25.5" x14ac:dyDescent="0.25">
      <c r="A10" s="8"/>
      <c r="B10" s="12">
        <v>83</v>
      </c>
      <c r="C10" s="12" t="s">
        <v>92</v>
      </c>
      <c r="D10" s="55">
        <v>0</v>
      </c>
      <c r="E10" s="55">
        <v>0</v>
      </c>
      <c r="F10" s="55">
        <f t="shared" si="0"/>
        <v>0</v>
      </c>
    </row>
    <row r="11" spans="1:8" x14ac:dyDescent="0.25">
      <c r="A11" s="8"/>
      <c r="B11" s="12"/>
      <c r="C11" s="34"/>
      <c r="D11" s="55"/>
      <c r="E11" s="55"/>
      <c r="F11" s="55">
        <f t="shared" si="0"/>
        <v>0</v>
      </c>
    </row>
    <row r="12" spans="1:8" x14ac:dyDescent="0.25">
      <c r="A12" s="8"/>
      <c r="B12" s="12"/>
      <c r="C12" s="30" t="s">
        <v>93</v>
      </c>
      <c r="D12" s="62">
        <f t="shared" ref="D12:E13" si="1">SUM(D13)</f>
        <v>337840</v>
      </c>
      <c r="E12" s="62">
        <f t="shared" si="1"/>
        <v>0</v>
      </c>
      <c r="F12" s="62">
        <f t="shared" si="0"/>
        <v>337840</v>
      </c>
    </row>
    <row r="13" spans="1:8" ht="25.5" x14ac:dyDescent="0.25">
      <c r="A13" s="11">
        <v>5</v>
      </c>
      <c r="B13" s="11"/>
      <c r="C13" s="21" t="s">
        <v>94</v>
      </c>
      <c r="D13" s="54">
        <f t="shared" si="1"/>
        <v>337840</v>
      </c>
      <c r="E13" s="54">
        <f t="shared" si="1"/>
        <v>0</v>
      </c>
      <c r="F13" s="54">
        <f t="shared" si="0"/>
        <v>337840</v>
      </c>
    </row>
    <row r="14" spans="1:8" ht="25.5" x14ac:dyDescent="0.25">
      <c r="A14" s="12"/>
      <c r="B14" s="12">
        <v>54</v>
      </c>
      <c r="C14" s="22" t="s">
        <v>95</v>
      </c>
      <c r="D14" s="55">
        <v>337840</v>
      </c>
      <c r="E14" s="55">
        <v>0</v>
      </c>
      <c r="F14" s="55">
        <f t="shared" si="0"/>
        <v>337840</v>
      </c>
    </row>
  </sheetData>
  <mergeCells count="3">
    <mergeCell ref="A3:F3"/>
    <mergeCell ref="A5:F5"/>
    <mergeCell ref="A1:F1"/>
  </mergeCells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H18"/>
  <sheetViews>
    <sheetView view="pageBreakPreview" zoomScale="60" zoomScaleNormal="100" workbookViewId="0">
      <selection activeCell="D7" sqref="D7"/>
    </sheetView>
  </sheetViews>
  <sheetFormatPr defaultRowHeight="15" x14ac:dyDescent="0.25"/>
  <cols>
    <col min="1" max="4" width="25.28515625" customWidth="1"/>
  </cols>
  <sheetData>
    <row r="1" spans="1:8" ht="42" customHeight="1" x14ac:dyDescent="0.25">
      <c r="A1" s="81" t="s">
        <v>0</v>
      </c>
      <c r="B1" s="81"/>
      <c r="C1" s="81"/>
      <c r="D1" s="81"/>
      <c r="E1" s="63"/>
      <c r="F1" s="63"/>
      <c r="G1" s="63"/>
      <c r="H1" s="63"/>
    </row>
    <row r="2" spans="1:8" ht="18" customHeight="1" x14ac:dyDescent="0.25">
      <c r="A2" s="4"/>
      <c r="B2" s="4"/>
      <c r="C2" s="4"/>
      <c r="D2" s="4"/>
    </row>
    <row r="3" spans="1:8" ht="15.75" customHeight="1" x14ac:dyDescent="0.25">
      <c r="A3" s="81" t="s">
        <v>1</v>
      </c>
      <c r="B3" s="81"/>
      <c r="C3" s="81"/>
      <c r="D3" s="81"/>
    </row>
    <row r="4" spans="1:8" ht="18" x14ac:dyDescent="0.25">
      <c r="A4" s="4"/>
      <c r="B4" s="4"/>
      <c r="C4" s="5"/>
      <c r="D4" s="5"/>
    </row>
    <row r="5" spans="1:8" ht="18" customHeight="1" x14ac:dyDescent="0.25">
      <c r="A5" s="81" t="s">
        <v>96</v>
      </c>
      <c r="B5" s="81"/>
      <c r="C5" s="81"/>
      <c r="D5" s="81"/>
    </row>
    <row r="6" spans="1:8" ht="18" x14ac:dyDescent="0.25">
      <c r="A6" s="4"/>
      <c r="B6" s="4"/>
      <c r="C6" s="5"/>
      <c r="D6" s="5"/>
    </row>
    <row r="7" spans="1:8" ht="38.25" x14ac:dyDescent="0.25">
      <c r="A7" s="16" t="s">
        <v>53</v>
      </c>
      <c r="B7" s="17" t="s">
        <v>4</v>
      </c>
      <c r="C7" s="17" t="s">
        <v>5</v>
      </c>
      <c r="D7" s="17" t="s">
        <v>6</v>
      </c>
    </row>
    <row r="8" spans="1:8" x14ac:dyDescent="0.25">
      <c r="A8" s="8" t="s">
        <v>90</v>
      </c>
      <c r="B8" s="62">
        <f t="shared" ref="B8:C9" si="0">SUM(B9)</f>
        <v>0</v>
      </c>
      <c r="C8" s="62">
        <f t="shared" si="0"/>
        <v>0</v>
      </c>
      <c r="D8" s="62">
        <f>SUM(B8:C8)</f>
        <v>0</v>
      </c>
    </row>
    <row r="9" spans="1:8" ht="25.5" x14ac:dyDescent="0.25">
      <c r="A9" s="8" t="s">
        <v>97</v>
      </c>
      <c r="B9" s="54">
        <f t="shared" si="0"/>
        <v>0</v>
      </c>
      <c r="C9" s="54">
        <f t="shared" si="0"/>
        <v>0</v>
      </c>
      <c r="D9" s="54">
        <f t="shared" ref="D9:D18" si="1">SUM(B9:C9)</f>
        <v>0</v>
      </c>
    </row>
    <row r="10" spans="1:8" ht="25.5" x14ac:dyDescent="0.25">
      <c r="A10" s="14" t="s">
        <v>69</v>
      </c>
      <c r="B10" s="55">
        <v>0</v>
      </c>
      <c r="C10" s="55">
        <v>0</v>
      </c>
      <c r="D10" s="55">
        <f t="shared" si="1"/>
        <v>0</v>
      </c>
    </row>
    <row r="11" spans="1:8" x14ac:dyDescent="0.25">
      <c r="A11" s="14"/>
      <c r="B11" s="55"/>
      <c r="C11" s="55"/>
      <c r="D11" s="55">
        <f t="shared" si="1"/>
        <v>0</v>
      </c>
    </row>
    <row r="12" spans="1:8" x14ac:dyDescent="0.25">
      <c r="A12" s="8" t="s">
        <v>93</v>
      </c>
      <c r="B12" s="62">
        <f>SUM(B13+B15)</f>
        <v>337840</v>
      </c>
      <c r="C12" s="62">
        <f>SUM(C13+C15)</f>
        <v>0</v>
      </c>
      <c r="D12" s="62">
        <f t="shared" si="1"/>
        <v>337840</v>
      </c>
    </row>
    <row r="13" spans="1:8" ht="25.5" x14ac:dyDescent="0.25">
      <c r="A13" s="21" t="s">
        <v>58</v>
      </c>
      <c r="B13" s="54">
        <f>SUM(B14)</f>
        <v>265445</v>
      </c>
      <c r="C13" s="54">
        <f>SUM(C14)</f>
        <v>0</v>
      </c>
      <c r="D13" s="54">
        <f t="shared" si="1"/>
        <v>265445</v>
      </c>
    </row>
    <row r="14" spans="1:8" ht="25.5" x14ac:dyDescent="0.25">
      <c r="A14" s="14" t="s">
        <v>59</v>
      </c>
      <c r="B14" s="55">
        <v>265445</v>
      </c>
      <c r="C14" s="55">
        <v>0</v>
      </c>
      <c r="D14" s="55">
        <f t="shared" si="1"/>
        <v>265445</v>
      </c>
    </row>
    <row r="15" spans="1:8" x14ac:dyDescent="0.25">
      <c r="A15" s="21" t="s">
        <v>56</v>
      </c>
      <c r="B15" s="54">
        <f>SUM(B16)</f>
        <v>72395</v>
      </c>
      <c r="C15" s="54">
        <f>SUM(C16)</f>
        <v>0</v>
      </c>
      <c r="D15" s="54">
        <f t="shared" si="1"/>
        <v>72395</v>
      </c>
    </row>
    <row r="16" spans="1:8" x14ac:dyDescent="0.25">
      <c r="A16" s="10" t="s">
        <v>98</v>
      </c>
      <c r="B16" s="55">
        <v>72395</v>
      </c>
      <c r="C16" s="55">
        <v>0</v>
      </c>
      <c r="D16" s="55">
        <f t="shared" si="1"/>
        <v>72395</v>
      </c>
    </row>
    <row r="17" spans="1:4" ht="25.5" x14ac:dyDescent="0.25">
      <c r="A17" s="8" t="s">
        <v>97</v>
      </c>
      <c r="B17" s="54">
        <f>SUM(B18)</f>
        <v>0</v>
      </c>
      <c r="C17" s="54">
        <f>SUM(C18)</f>
        <v>0</v>
      </c>
      <c r="D17" s="54">
        <f t="shared" si="1"/>
        <v>0</v>
      </c>
    </row>
    <row r="18" spans="1:4" ht="25.5" x14ac:dyDescent="0.25">
      <c r="A18" s="14" t="s">
        <v>69</v>
      </c>
      <c r="B18" s="55">
        <v>0</v>
      </c>
      <c r="C18" s="55">
        <v>0</v>
      </c>
      <c r="D18" s="55">
        <f t="shared" si="1"/>
        <v>0</v>
      </c>
    </row>
  </sheetData>
  <mergeCells count="3">
    <mergeCell ref="A3:D3"/>
    <mergeCell ref="A5:D5"/>
    <mergeCell ref="A1:D1"/>
  </mergeCells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L107"/>
  <sheetViews>
    <sheetView view="pageBreakPreview" zoomScale="60" zoomScaleNormal="100" workbookViewId="0">
      <selection activeCell="G14" sqref="G14"/>
    </sheetView>
  </sheetViews>
  <sheetFormatPr defaultRowHeight="15" x14ac:dyDescent="0.25"/>
  <cols>
    <col min="1" max="1" width="7.42578125" bestFit="1" customWidth="1"/>
    <col min="2" max="2" width="8.42578125" bestFit="1" customWidth="1"/>
    <col min="3" max="3" width="8.7109375" customWidth="1"/>
    <col min="4" max="4" width="30" customWidth="1"/>
    <col min="5" max="7" width="25.28515625" customWidth="1"/>
    <col min="10" max="10" width="11.5703125" bestFit="1" customWidth="1"/>
    <col min="12" max="12" width="11.5703125" bestFit="1" customWidth="1"/>
  </cols>
  <sheetData>
    <row r="1" spans="1:12" ht="42" customHeight="1" x14ac:dyDescent="0.25">
      <c r="A1" s="81" t="s">
        <v>0</v>
      </c>
      <c r="B1" s="81"/>
      <c r="C1" s="81"/>
      <c r="D1" s="81"/>
      <c r="E1" s="81"/>
      <c r="F1" s="81"/>
      <c r="G1" s="81"/>
      <c r="H1" s="63"/>
    </row>
    <row r="2" spans="1:12" ht="18" x14ac:dyDescent="0.25">
      <c r="A2" s="4"/>
      <c r="B2" s="4"/>
      <c r="C2" s="4"/>
      <c r="D2" s="4"/>
      <c r="E2" s="4"/>
      <c r="F2" s="5"/>
      <c r="G2" s="5"/>
    </row>
    <row r="3" spans="1:12" ht="18" customHeight="1" x14ac:dyDescent="0.25">
      <c r="A3" s="81" t="s">
        <v>99</v>
      </c>
      <c r="B3" s="82"/>
      <c r="C3" s="82"/>
      <c r="D3" s="82"/>
      <c r="E3" s="82"/>
      <c r="F3" s="82"/>
      <c r="G3" s="82"/>
    </row>
    <row r="4" spans="1:12" ht="18" x14ac:dyDescent="0.25">
      <c r="A4" s="4"/>
      <c r="B4" s="4"/>
      <c r="C4" s="4"/>
      <c r="D4" s="4"/>
      <c r="E4" s="4"/>
      <c r="F4" s="5"/>
      <c r="G4" s="5"/>
    </row>
    <row r="5" spans="1:12" ht="51" customHeight="1" x14ac:dyDescent="0.25">
      <c r="A5" s="115" t="s">
        <v>100</v>
      </c>
      <c r="B5" s="116"/>
      <c r="C5" s="117"/>
      <c r="D5" s="16" t="s">
        <v>101</v>
      </c>
      <c r="E5" s="17" t="s">
        <v>4</v>
      </c>
      <c r="F5" s="17" t="s">
        <v>5</v>
      </c>
      <c r="G5" s="17" t="s">
        <v>6</v>
      </c>
      <c r="L5" s="76"/>
    </row>
    <row r="6" spans="1:12" ht="25.5" customHeight="1" x14ac:dyDescent="0.25">
      <c r="A6" s="112" t="s">
        <v>102</v>
      </c>
      <c r="B6" s="113"/>
      <c r="C6" s="113"/>
      <c r="D6" s="114"/>
      <c r="E6" s="64">
        <f>SUM(E7:E12)</f>
        <v>6287280.7199999997</v>
      </c>
      <c r="F6" s="64">
        <f>SUM(F7:F12)</f>
        <v>1605347.2799999998</v>
      </c>
      <c r="G6" s="64">
        <f>SUM(G7:G12)</f>
        <v>7892628</v>
      </c>
    </row>
    <row r="7" spans="1:12" x14ac:dyDescent="0.25">
      <c r="A7" s="112" t="s">
        <v>103</v>
      </c>
      <c r="B7" s="113"/>
      <c r="C7" s="113"/>
      <c r="D7" s="114"/>
      <c r="E7" s="64">
        <f>SUM(E66+E74+E79+E84+E91+E96+E102)</f>
        <v>648872.72</v>
      </c>
      <c r="F7" s="64">
        <f>SUM(F77+F82+F100)</f>
        <v>0</v>
      </c>
      <c r="G7" s="64">
        <f t="shared" ref="G7:G12" si="0">SUM(E7:F7)</f>
        <v>648872.72</v>
      </c>
    </row>
    <row r="8" spans="1:12" x14ac:dyDescent="0.25">
      <c r="A8" s="112" t="s">
        <v>104</v>
      </c>
      <c r="B8" s="113"/>
      <c r="C8" s="113"/>
      <c r="D8" s="114"/>
      <c r="E8" s="64">
        <f>SUM(E15+E26)</f>
        <v>2319099</v>
      </c>
      <c r="F8" s="64">
        <f>SUM(F15+F26+F56)</f>
        <v>49286.63</v>
      </c>
      <c r="G8" s="64">
        <f t="shared" si="0"/>
        <v>2368385.63</v>
      </c>
    </row>
    <row r="9" spans="1:12" x14ac:dyDescent="0.25">
      <c r="A9" s="112" t="s">
        <v>105</v>
      </c>
      <c r="B9" s="113"/>
      <c r="C9" s="113"/>
      <c r="D9" s="114"/>
      <c r="E9" s="64">
        <f>SUM(E29+E32)</f>
        <v>3316654</v>
      </c>
      <c r="F9" s="64">
        <f>SUM(F29+F32+F40)</f>
        <v>1416540</v>
      </c>
      <c r="G9" s="64">
        <f t="shared" si="0"/>
        <v>4733194</v>
      </c>
    </row>
    <row r="10" spans="1:12" x14ac:dyDescent="0.25">
      <c r="A10" s="112" t="s">
        <v>106</v>
      </c>
      <c r="B10" s="113"/>
      <c r="C10" s="113"/>
      <c r="D10" s="114"/>
      <c r="E10" s="64">
        <v>0</v>
      </c>
      <c r="F10" s="64">
        <f>SUM(F43+F46+F61)</f>
        <v>140625.65</v>
      </c>
      <c r="G10" s="64">
        <f t="shared" si="0"/>
        <v>140625.65</v>
      </c>
    </row>
    <row r="11" spans="1:12" x14ac:dyDescent="0.25">
      <c r="A11" s="112" t="s">
        <v>161</v>
      </c>
      <c r="B11" s="113"/>
      <c r="C11" s="113"/>
      <c r="D11" s="114"/>
      <c r="E11" s="64">
        <f>SUM(E49)</f>
        <v>0</v>
      </c>
      <c r="F11" s="64">
        <f>SUM(F49)</f>
        <v>1550</v>
      </c>
      <c r="G11" s="64">
        <f>SUM(G49)</f>
        <v>1550</v>
      </c>
    </row>
    <row r="12" spans="1:12" ht="26.25" customHeight="1" x14ac:dyDescent="0.25">
      <c r="A12" s="112" t="s">
        <v>107</v>
      </c>
      <c r="B12" s="113"/>
      <c r="C12" s="113"/>
      <c r="D12" s="114"/>
      <c r="E12" s="64">
        <f>SUM(E52)</f>
        <v>2655</v>
      </c>
      <c r="F12" s="64">
        <f>SUM(F52)</f>
        <v>-2655</v>
      </c>
      <c r="G12" s="64">
        <f t="shared" si="0"/>
        <v>0</v>
      </c>
    </row>
    <row r="13" spans="1:12" ht="42" customHeight="1" x14ac:dyDescent="0.25">
      <c r="A13" s="103" t="s">
        <v>108</v>
      </c>
      <c r="B13" s="104"/>
      <c r="C13" s="105"/>
      <c r="D13" s="73" t="s">
        <v>109</v>
      </c>
      <c r="E13" s="56">
        <f>SUM(E14+E60)</f>
        <v>5638408</v>
      </c>
      <c r="F13" s="56">
        <f>SUM(F14+F55+F60)</f>
        <v>1590551.3399999999</v>
      </c>
      <c r="G13" s="56">
        <f>SUM(G14+G60)</f>
        <v>7182348.7100000009</v>
      </c>
      <c r="I13" s="44"/>
      <c r="J13" s="76"/>
    </row>
    <row r="14" spans="1:12" ht="25.5" customHeight="1" x14ac:dyDescent="0.25">
      <c r="A14" s="103" t="s">
        <v>110</v>
      </c>
      <c r="B14" s="104"/>
      <c r="C14" s="105"/>
      <c r="D14" s="73" t="s">
        <v>111</v>
      </c>
      <c r="E14" s="56">
        <f>SUM(E15+E26+E29+E32+E43+E46+E52)</f>
        <v>5638408</v>
      </c>
      <c r="F14" s="56">
        <f>SUM(F15+F26+F29+F32+F43+F46+F49+F52)</f>
        <v>1542209.06</v>
      </c>
      <c r="G14" s="56">
        <f>SUM(G15+G26+G29+G32+G43+G46+G49)</f>
        <v>7180617.0600000005</v>
      </c>
      <c r="J14" s="76"/>
    </row>
    <row r="15" spans="1:12" ht="15" customHeight="1" x14ac:dyDescent="0.25">
      <c r="A15" s="100" t="s">
        <v>112</v>
      </c>
      <c r="B15" s="101"/>
      <c r="C15" s="102"/>
      <c r="D15" s="74" t="s">
        <v>113</v>
      </c>
      <c r="E15" s="57">
        <f>SUM(E16+E24)</f>
        <v>1876683</v>
      </c>
      <c r="F15" s="57">
        <f>SUM(F16+F21+F24)</f>
        <v>40918.94</v>
      </c>
      <c r="G15" s="57">
        <f t="shared" ref="G15:G80" si="1">SUM(E15:F15)</f>
        <v>1917601.94</v>
      </c>
      <c r="I15" s="44"/>
    </row>
    <row r="16" spans="1:12" x14ac:dyDescent="0.25">
      <c r="A16" s="109">
        <v>3</v>
      </c>
      <c r="B16" s="110"/>
      <c r="C16" s="111"/>
      <c r="D16" s="75" t="s">
        <v>44</v>
      </c>
      <c r="E16" s="51">
        <f>SUM(E17:E20)</f>
        <v>1804288</v>
      </c>
      <c r="F16" s="51">
        <f>SUM(F17:F20)</f>
        <v>30529.57</v>
      </c>
      <c r="G16" s="51">
        <f t="shared" si="1"/>
        <v>1834817.57</v>
      </c>
      <c r="I16" s="44"/>
      <c r="J16" s="76"/>
    </row>
    <row r="17" spans="1:10" x14ac:dyDescent="0.25">
      <c r="A17" s="106">
        <v>31</v>
      </c>
      <c r="B17" s="107"/>
      <c r="C17" s="108"/>
      <c r="D17" s="75" t="s">
        <v>45</v>
      </c>
      <c r="E17" s="51">
        <v>1025658</v>
      </c>
      <c r="F17" s="51">
        <v>18250.93</v>
      </c>
      <c r="G17" s="51">
        <f t="shared" si="1"/>
        <v>1043908.93</v>
      </c>
      <c r="I17" s="44"/>
      <c r="J17" s="76"/>
    </row>
    <row r="18" spans="1:10" x14ac:dyDescent="0.25">
      <c r="A18" s="106">
        <v>32</v>
      </c>
      <c r="B18" s="107"/>
      <c r="C18" s="108"/>
      <c r="D18" s="75" t="s">
        <v>46</v>
      </c>
      <c r="E18" s="51">
        <v>724483</v>
      </c>
      <c r="F18" s="51">
        <v>3778.64</v>
      </c>
      <c r="G18" s="51">
        <f t="shared" si="1"/>
        <v>728261.64</v>
      </c>
    </row>
    <row r="19" spans="1:10" ht="15" customHeight="1" x14ac:dyDescent="0.25">
      <c r="A19" s="70">
        <v>34</v>
      </c>
      <c r="B19" s="71"/>
      <c r="C19" s="72"/>
      <c r="D19" s="75" t="s">
        <v>47</v>
      </c>
      <c r="E19" s="51">
        <v>54147</v>
      </c>
      <c r="F19" s="51">
        <v>8500</v>
      </c>
      <c r="G19" s="51">
        <f t="shared" si="1"/>
        <v>62647</v>
      </c>
    </row>
    <row r="20" spans="1:10" ht="14.25" customHeight="1" x14ac:dyDescent="0.25">
      <c r="A20" s="70">
        <v>38</v>
      </c>
      <c r="B20" s="71"/>
      <c r="C20" s="72"/>
      <c r="D20" s="75" t="s">
        <v>114</v>
      </c>
      <c r="E20" s="51">
        <v>0</v>
      </c>
      <c r="F20" s="51">
        <v>0</v>
      </c>
      <c r="G20" s="51">
        <f t="shared" si="1"/>
        <v>0</v>
      </c>
    </row>
    <row r="21" spans="1:10" ht="30" customHeight="1" x14ac:dyDescent="0.25">
      <c r="A21" s="70">
        <v>4</v>
      </c>
      <c r="B21" s="71"/>
      <c r="C21" s="72"/>
      <c r="D21" s="75" t="s">
        <v>48</v>
      </c>
      <c r="E21" s="51">
        <f>SUM(E22:E23)</f>
        <v>0</v>
      </c>
      <c r="F21" s="51">
        <f>SUM(F22:F23)</f>
        <v>10389.370000000001</v>
      </c>
      <c r="G21" s="51">
        <f t="shared" si="1"/>
        <v>10389.370000000001</v>
      </c>
    </row>
    <row r="22" spans="1:10" ht="25.5" x14ac:dyDescent="0.25">
      <c r="A22" s="70">
        <v>41</v>
      </c>
      <c r="B22" s="71"/>
      <c r="C22" s="72"/>
      <c r="D22" s="75" t="s">
        <v>49</v>
      </c>
      <c r="E22" s="51">
        <v>0</v>
      </c>
      <c r="F22" s="51">
        <v>0</v>
      </c>
      <c r="G22" s="51">
        <f t="shared" si="1"/>
        <v>0</v>
      </c>
    </row>
    <row r="23" spans="1:10" ht="25.5" x14ac:dyDescent="0.25">
      <c r="A23" s="70">
        <v>42</v>
      </c>
      <c r="B23" s="71"/>
      <c r="C23" s="72"/>
      <c r="D23" s="75" t="s">
        <v>50</v>
      </c>
      <c r="E23" s="51">
        <v>0</v>
      </c>
      <c r="F23" s="51">
        <v>10389.370000000001</v>
      </c>
      <c r="G23" s="51">
        <f t="shared" si="1"/>
        <v>10389.370000000001</v>
      </c>
    </row>
    <row r="24" spans="1:10" ht="25.5" x14ac:dyDescent="0.25">
      <c r="A24" s="70">
        <v>5</v>
      </c>
      <c r="B24" s="71"/>
      <c r="C24" s="72"/>
      <c r="D24" s="75" t="s">
        <v>94</v>
      </c>
      <c r="E24" s="51">
        <f>SUM(E25)</f>
        <v>72395</v>
      </c>
      <c r="F24" s="51">
        <f>SUM(F25)</f>
        <v>0</v>
      </c>
      <c r="G24" s="51">
        <f t="shared" si="1"/>
        <v>72395</v>
      </c>
    </row>
    <row r="25" spans="1:10" ht="25.5" x14ac:dyDescent="0.25">
      <c r="A25" s="70">
        <v>54</v>
      </c>
      <c r="B25" s="71"/>
      <c r="C25" s="72"/>
      <c r="D25" s="75" t="s">
        <v>95</v>
      </c>
      <c r="E25" s="51">
        <v>72395</v>
      </c>
      <c r="F25" s="51">
        <v>0</v>
      </c>
      <c r="G25" s="51">
        <f t="shared" si="1"/>
        <v>72395</v>
      </c>
    </row>
    <row r="26" spans="1:10" ht="25.5" x14ac:dyDescent="0.25">
      <c r="A26" s="100" t="s">
        <v>115</v>
      </c>
      <c r="B26" s="101"/>
      <c r="C26" s="102"/>
      <c r="D26" s="74" t="s">
        <v>116</v>
      </c>
      <c r="E26" s="57">
        <f t="shared" ref="E26:E27" si="2">SUM(E27)</f>
        <v>442416</v>
      </c>
      <c r="F26" s="57">
        <f>SUM(F27)</f>
        <v>-38242.94</v>
      </c>
      <c r="G26" s="57">
        <f t="shared" si="1"/>
        <v>404173.06</v>
      </c>
    </row>
    <row r="27" spans="1:10" x14ac:dyDescent="0.25">
      <c r="A27" s="70">
        <v>9</v>
      </c>
      <c r="B27" s="71"/>
      <c r="C27" s="72"/>
      <c r="D27" s="75" t="s">
        <v>117</v>
      </c>
      <c r="E27" s="51">
        <f t="shared" si="2"/>
        <v>442416</v>
      </c>
      <c r="F27" s="51">
        <f>SUM(F28)</f>
        <v>-38242.94</v>
      </c>
      <c r="G27" s="51">
        <f t="shared" si="1"/>
        <v>404173.06</v>
      </c>
    </row>
    <row r="28" spans="1:10" x14ac:dyDescent="0.25">
      <c r="A28" s="70">
        <v>92</v>
      </c>
      <c r="B28" s="71"/>
      <c r="C28" s="72"/>
      <c r="D28" s="75" t="s">
        <v>118</v>
      </c>
      <c r="E28" s="51">
        <v>442416</v>
      </c>
      <c r="F28" s="51">
        <v>-38242.94</v>
      </c>
      <c r="G28" s="51">
        <f t="shared" si="1"/>
        <v>404173.06</v>
      </c>
    </row>
    <row r="29" spans="1:10" ht="25.5" x14ac:dyDescent="0.25">
      <c r="A29" s="100" t="s">
        <v>119</v>
      </c>
      <c r="B29" s="101"/>
      <c r="C29" s="102"/>
      <c r="D29" s="74" t="s">
        <v>120</v>
      </c>
      <c r="E29" s="57">
        <f t="shared" ref="E29:F30" si="3">SUM(E30)</f>
        <v>125200</v>
      </c>
      <c r="F29" s="57">
        <f t="shared" si="3"/>
        <v>35000</v>
      </c>
      <c r="G29" s="57">
        <f t="shared" si="1"/>
        <v>160200</v>
      </c>
    </row>
    <row r="30" spans="1:10" x14ac:dyDescent="0.25">
      <c r="A30" s="106">
        <v>3</v>
      </c>
      <c r="B30" s="107"/>
      <c r="C30" s="108"/>
      <c r="D30" s="75" t="s">
        <v>44</v>
      </c>
      <c r="E30" s="51">
        <f t="shared" si="3"/>
        <v>125200</v>
      </c>
      <c r="F30" s="51">
        <f t="shared" si="3"/>
        <v>35000</v>
      </c>
      <c r="G30" s="51">
        <f t="shared" si="1"/>
        <v>160200</v>
      </c>
    </row>
    <row r="31" spans="1:10" x14ac:dyDescent="0.25">
      <c r="A31" s="106">
        <v>32</v>
      </c>
      <c r="B31" s="107"/>
      <c r="C31" s="108"/>
      <c r="D31" s="75" t="s">
        <v>46</v>
      </c>
      <c r="E31" s="51">
        <v>125200</v>
      </c>
      <c r="F31" s="51">
        <v>35000</v>
      </c>
      <c r="G31" s="51">
        <f t="shared" si="1"/>
        <v>160200</v>
      </c>
    </row>
    <row r="32" spans="1:10" ht="25.5" x14ac:dyDescent="0.25">
      <c r="A32" s="100" t="s">
        <v>121</v>
      </c>
      <c r="B32" s="101"/>
      <c r="C32" s="102"/>
      <c r="D32" s="74" t="s">
        <v>122</v>
      </c>
      <c r="E32" s="57">
        <f>SUM(E33+E37)</f>
        <v>3191454</v>
      </c>
      <c r="F32" s="57">
        <f>SUM(F33+F37)</f>
        <v>1366744.06</v>
      </c>
      <c r="G32" s="57">
        <f t="shared" si="1"/>
        <v>4558198.0600000005</v>
      </c>
    </row>
    <row r="33" spans="1:7" x14ac:dyDescent="0.25">
      <c r="A33" s="70">
        <v>3</v>
      </c>
      <c r="B33" s="71"/>
      <c r="C33" s="72"/>
      <c r="D33" s="75" t="s">
        <v>44</v>
      </c>
      <c r="E33" s="51">
        <f>SUM(E34:E36)</f>
        <v>3189154</v>
      </c>
      <c r="F33" s="51">
        <f>SUM(F34:F36)</f>
        <v>1318960</v>
      </c>
      <c r="G33" s="51">
        <f t="shared" si="1"/>
        <v>4508114</v>
      </c>
    </row>
    <row r="34" spans="1:7" x14ac:dyDescent="0.25">
      <c r="A34" s="70">
        <v>31</v>
      </c>
      <c r="B34" s="71"/>
      <c r="C34" s="72"/>
      <c r="D34" s="75" t="s">
        <v>45</v>
      </c>
      <c r="E34" s="51">
        <v>2072572</v>
      </c>
      <c r="F34" s="51">
        <v>1340000</v>
      </c>
      <c r="G34" s="51">
        <f t="shared" si="1"/>
        <v>3412572</v>
      </c>
    </row>
    <row r="35" spans="1:7" x14ac:dyDescent="0.25">
      <c r="A35" s="70">
        <v>32</v>
      </c>
      <c r="B35" s="71"/>
      <c r="C35" s="72"/>
      <c r="D35" s="75" t="s">
        <v>46</v>
      </c>
      <c r="E35" s="51">
        <v>1109482</v>
      </c>
      <c r="F35" s="51">
        <v>-25040</v>
      </c>
      <c r="G35" s="51">
        <f t="shared" si="1"/>
        <v>1084442</v>
      </c>
    </row>
    <row r="36" spans="1:7" x14ac:dyDescent="0.25">
      <c r="A36" s="70">
        <v>34</v>
      </c>
      <c r="B36" s="71"/>
      <c r="C36" s="72"/>
      <c r="D36" s="75" t="s">
        <v>47</v>
      </c>
      <c r="E36" s="51">
        <v>7100</v>
      </c>
      <c r="F36" s="51">
        <v>4000</v>
      </c>
      <c r="G36" s="51">
        <f t="shared" si="1"/>
        <v>11100</v>
      </c>
    </row>
    <row r="37" spans="1:7" ht="25.5" x14ac:dyDescent="0.25">
      <c r="A37" s="70">
        <v>4</v>
      </c>
      <c r="B37" s="71"/>
      <c r="C37" s="72"/>
      <c r="D37" s="75" t="s">
        <v>48</v>
      </c>
      <c r="E37" s="51">
        <f>SUM(E38:E39)</f>
        <v>2300</v>
      </c>
      <c r="F37" s="51">
        <f>SUM(F38:F39)</f>
        <v>47784.06</v>
      </c>
      <c r="G37" s="51">
        <f t="shared" si="1"/>
        <v>50084.06</v>
      </c>
    </row>
    <row r="38" spans="1:7" ht="25.5" x14ac:dyDescent="0.25">
      <c r="A38" s="70">
        <v>41</v>
      </c>
      <c r="B38" s="71"/>
      <c r="C38" s="72"/>
      <c r="D38" s="75" t="s">
        <v>49</v>
      </c>
      <c r="E38" s="51">
        <v>800</v>
      </c>
      <c r="F38" s="51">
        <v>1000</v>
      </c>
      <c r="G38" s="51">
        <f t="shared" si="1"/>
        <v>1800</v>
      </c>
    </row>
    <row r="39" spans="1:7" ht="25.5" x14ac:dyDescent="0.25">
      <c r="A39" s="70">
        <v>42</v>
      </c>
      <c r="B39" s="71"/>
      <c r="C39" s="72"/>
      <c r="D39" s="75" t="s">
        <v>50</v>
      </c>
      <c r="E39" s="51">
        <v>1500</v>
      </c>
      <c r="F39" s="51">
        <v>46784.06</v>
      </c>
      <c r="G39" s="51">
        <f t="shared" si="1"/>
        <v>48284.06</v>
      </c>
    </row>
    <row r="40" spans="1:7" ht="25.5" x14ac:dyDescent="0.25">
      <c r="A40" s="100" t="s">
        <v>162</v>
      </c>
      <c r="B40" s="101"/>
      <c r="C40" s="102"/>
      <c r="D40" s="74" t="s">
        <v>163</v>
      </c>
      <c r="E40" s="57">
        <f>SUM(E41)</f>
        <v>0</v>
      </c>
      <c r="F40" s="57">
        <f>SUM(F41)</f>
        <v>14795.94</v>
      </c>
      <c r="G40" s="57">
        <f>SUM(G41)</f>
        <v>14795.94</v>
      </c>
    </row>
    <row r="41" spans="1:7" x14ac:dyDescent="0.25">
      <c r="A41" s="70">
        <v>9</v>
      </c>
      <c r="B41" s="71"/>
      <c r="C41" s="72"/>
      <c r="D41" s="75" t="s">
        <v>117</v>
      </c>
      <c r="E41" s="51">
        <f t="shared" ref="E41" si="4">SUM(E42)</f>
        <v>0</v>
      </c>
      <c r="F41" s="51">
        <f>SUM(F42)</f>
        <v>14795.94</v>
      </c>
      <c r="G41" s="51">
        <f t="shared" ref="G41:G42" si="5">SUM(E41:F41)</f>
        <v>14795.94</v>
      </c>
    </row>
    <row r="42" spans="1:7" x14ac:dyDescent="0.25">
      <c r="A42" s="70">
        <v>92</v>
      </c>
      <c r="B42" s="71"/>
      <c r="C42" s="72"/>
      <c r="D42" s="75" t="s">
        <v>118</v>
      </c>
      <c r="E42" s="51">
        <v>0</v>
      </c>
      <c r="F42" s="51">
        <v>14795.94</v>
      </c>
      <c r="G42" s="51">
        <f t="shared" si="5"/>
        <v>14795.94</v>
      </c>
    </row>
    <row r="43" spans="1:7" x14ac:dyDescent="0.25">
      <c r="A43" s="100" t="s">
        <v>156</v>
      </c>
      <c r="B43" s="101"/>
      <c r="C43" s="102"/>
      <c r="D43" s="74" t="s">
        <v>157</v>
      </c>
      <c r="E43" s="57">
        <f>SUM(E44)</f>
        <v>0</v>
      </c>
      <c r="F43" s="57">
        <f>SUM(F44)</f>
        <v>138707</v>
      </c>
      <c r="G43" s="57">
        <f>SUM(G44)</f>
        <v>138707</v>
      </c>
    </row>
    <row r="44" spans="1:7" x14ac:dyDescent="0.25">
      <c r="A44" s="106">
        <v>3</v>
      </c>
      <c r="B44" s="107"/>
      <c r="C44" s="108"/>
      <c r="D44" s="75" t="s">
        <v>44</v>
      </c>
      <c r="E44" s="51">
        <v>0</v>
      </c>
      <c r="F44" s="51">
        <f>SUM(F45)</f>
        <v>138707</v>
      </c>
      <c r="G44" s="51">
        <f>SUM(G45)</f>
        <v>138707</v>
      </c>
    </row>
    <row r="45" spans="1:7" x14ac:dyDescent="0.25">
      <c r="A45" s="70">
        <v>31</v>
      </c>
      <c r="B45" s="71"/>
      <c r="C45" s="72"/>
      <c r="D45" s="75" t="s">
        <v>45</v>
      </c>
      <c r="E45" s="51">
        <v>0</v>
      </c>
      <c r="F45" s="51">
        <v>138707</v>
      </c>
      <c r="G45" s="51">
        <f>SUM(E45:F45)</f>
        <v>138707</v>
      </c>
    </row>
    <row r="46" spans="1:7" ht="25.5" x14ac:dyDescent="0.25">
      <c r="A46" s="100" t="s">
        <v>160</v>
      </c>
      <c r="B46" s="101"/>
      <c r="C46" s="102"/>
      <c r="D46" s="74" t="s">
        <v>154</v>
      </c>
      <c r="E46" s="57">
        <f t="shared" ref="E46:G47" si="6">SUM(E47)</f>
        <v>0</v>
      </c>
      <c r="F46" s="57">
        <f t="shared" si="6"/>
        <v>187</v>
      </c>
      <c r="G46" s="57">
        <f t="shared" si="6"/>
        <v>187</v>
      </c>
    </row>
    <row r="47" spans="1:7" x14ac:dyDescent="0.25">
      <c r="A47" s="70">
        <v>3</v>
      </c>
      <c r="B47" s="71"/>
      <c r="C47" s="72"/>
      <c r="D47" s="75" t="s">
        <v>44</v>
      </c>
      <c r="E47" s="51">
        <f t="shared" si="6"/>
        <v>0</v>
      </c>
      <c r="F47" s="51">
        <f t="shared" si="6"/>
        <v>187</v>
      </c>
      <c r="G47" s="51">
        <f t="shared" si="6"/>
        <v>187</v>
      </c>
    </row>
    <row r="48" spans="1:7" x14ac:dyDescent="0.25">
      <c r="A48" s="70">
        <v>32</v>
      </c>
      <c r="B48" s="71"/>
      <c r="C48" s="72"/>
      <c r="D48" s="75" t="s">
        <v>46</v>
      </c>
      <c r="E48" s="51">
        <v>0</v>
      </c>
      <c r="F48" s="51">
        <v>187</v>
      </c>
      <c r="G48" s="51">
        <f>SUM(E48:F48)</f>
        <v>187</v>
      </c>
    </row>
    <row r="49" spans="1:7" x14ac:dyDescent="0.25">
      <c r="A49" s="100" t="s">
        <v>158</v>
      </c>
      <c r="B49" s="101"/>
      <c r="C49" s="102"/>
      <c r="D49" s="74" t="s">
        <v>159</v>
      </c>
      <c r="E49" s="57">
        <f t="shared" ref="E49:G50" si="7">SUM(E50)</f>
        <v>0</v>
      </c>
      <c r="F49" s="57">
        <f t="shared" si="7"/>
        <v>1550</v>
      </c>
      <c r="G49" s="57">
        <f t="shared" si="7"/>
        <v>1550</v>
      </c>
    </row>
    <row r="50" spans="1:7" x14ac:dyDescent="0.25">
      <c r="A50" s="106">
        <v>3</v>
      </c>
      <c r="B50" s="107"/>
      <c r="C50" s="108"/>
      <c r="D50" s="75" t="s">
        <v>44</v>
      </c>
      <c r="E50" s="51">
        <f t="shared" si="7"/>
        <v>0</v>
      </c>
      <c r="F50" s="51">
        <f t="shared" si="7"/>
        <v>1550</v>
      </c>
      <c r="G50" s="51">
        <f t="shared" si="7"/>
        <v>1550</v>
      </c>
    </row>
    <row r="51" spans="1:7" x14ac:dyDescent="0.25">
      <c r="A51" s="70">
        <v>32</v>
      </c>
      <c r="B51" s="71"/>
      <c r="C51" s="72"/>
      <c r="D51" s="75" t="s">
        <v>46</v>
      </c>
      <c r="E51" s="51">
        <v>0</v>
      </c>
      <c r="F51" s="51">
        <v>1550</v>
      </c>
      <c r="G51" s="51">
        <f>SUM(E51:F51)</f>
        <v>1550</v>
      </c>
    </row>
    <row r="52" spans="1:7" ht="25.5" x14ac:dyDescent="0.25">
      <c r="A52" s="100" t="s">
        <v>123</v>
      </c>
      <c r="B52" s="101"/>
      <c r="C52" s="102"/>
      <c r="D52" s="74" t="s">
        <v>124</v>
      </c>
      <c r="E52" s="57">
        <f>SUM(E53)</f>
        <v>2655</v>
      </c>
      <c r="F52" s="57">
        <f>SUM(F53)</f>
        <v>-2655</v>
      </c>
      <c r="G52" s="57">
        <f t="shared" si="1"/>
        <v>0</v>
      </c>
    </row>
    <row r="53" spans="1:7" ht="25.5" x14ac:dyDescent="0.25">
      <c r="A53" s="70">
        <v>4</v>
      </c>
      <c r="B53" s="71"/>
      <c r="C53" s="72"/>
      <c r="D53" s="75" t="s">
        <v>125</v>
      </c>
      <c r="E53" s="51">
        <f>SUM(E54)</f>
        <v>2655</v>
      </c>
      <c r="F53" s="51">
        <f>SUM(F54)</f>
        <v>-2655</v>
      </c>
      <c r="G53" s="51">
        <f t="shared" si="1"/>
        <v>0</v>
      </c>
    </row>
    <row r="54" spans="1:7" ht="25.5" x14ac:dyDescent="0.25">
      <c r="A54" s="70">
        <v>45</v>
      </c>
      <c r="B54" s="71"/>
      <c r="C54" s="72"/>
      <c r="D54" s="75" t="s">
        <v>51</v>
      </c>
      <c r="E54" s="51">
        <v>2655</v>
      </c>
      <c r="F54" s="51">
        <v>-2655</v>
      </c>
      <c r="G54" s="51">
        <f t="shared" si="1"/>
        <v>0</v>
      </c>
    </row>
    <row r="55" spans="1:7" ht="25.5" x14ac:dyDescent="0.25">
      <c r="A55" s="103" t="s">
        <v>166</v>
      </c>
      <c r="B55" s="104"/>
      <c r="C55" s="105"/>
      <c r="D55" s="73" t="s">
        <v>167</v>
      </c>
      <c r="E55" s="56">
        <f t="shared" ref="E55:G56" si="8">SUM(E56)</f>
        <v>0</v>
      </c>
      <c r="F55" s="56">
        <f t="shared" si="8"/>
        <v>46610.63</v>
      </c>
      <c r="G55" s="56">
        <f t="shared" si="8"/>
        <v>46610.63</v>
      </c>
    </row>
    <row r="56" spans="1:7" x14ac:dyDescent="0.25">
      <c r="A56" s="100" t="s">
        <v>112</v>
      </c>
      <c r="B56" s="101"/>
      <c r="C56" s="102"/>
      <c r="D56" s="74" t="s">
        <v>113</v>
      </c>
      <c r="E56" s="57">
        <f t="shared" si="8"/>
        <v>0</v>
      </c>
      <c r="F56" s="57">
        <f t="shared" si="8"/>
        <v>46610.63</v>
      </c>
      <c r="G56" s="57">
        <f t="shared" si="8"/>
        <v>46610.63</v>
      </c>
    </row>
    <row r="57" spans="1:7" ht="25.5" x14ac:dyDescent="0.25">
      <c r="A57" s="70">
        <v>4</v>
      </c>
      <c r="B57" s="71"/>
      <c r="C57" s="72"/>
      <c r="D57" s="75" t="s">
        <v>48</v>
      </c>
      <c r="E57" s="51">
        <f>SUM(E59:E59)</f>
        <v>0</v>
      </c>
      <c r="F57" s="51">
        <f>SUM(F58:F59)</f>
        <v>46610.63</v>
      </c>
      <c r="G57" s="51">
        <f>SUM(G58:G59)</f>
        <v>46610.63</v>
      </c>
    </row>
    <row r="58" spans="1:7" ht="25.5" x14ac:dyDescent="0.25">
      <c r="A58" s="70">
        <v>42</v>
      </c>
      <c r="B58" s="71"/>
      <c r="C58" s="72"/>
      <c r="D58" s="75" t="s">
        <v>50</v>
      </c>
      <c r="E58" s="51"/>
      <c r="F58" s="51">
        <v>15610.63</v>
      </c>
      <c r="G58" s="51">
        <v>15610.63</v>
      </c>
    </row>
    <row r="59" spans="1:7" ht="25.5" x14ac:dyDescent="0.25">
      <c r="A59" s="70">
        <v>45</v>
      </c>
      <c r="B59" s="71"/>
      <c r="C59" s="72"/>
      <c r="D59" s="75" t="s">
        <v>51</v>
      </c>
      <c r="E59" s="51">
        <v>0</v>
      </c>
      <c r="F59" s="51">
        <v>31000</v>
      </c>
      <c r="G59" s="51">
        <f t="shared" ref="G59" si="9">SUM(E59:F59)</f>
        <v>31000</v>
      </c>
    </row>
    <row r="60" spans="1:7" ht="25.5" customHeight="1" x14ac:dyDescent="0.25">
      <c r="A60" s="103" t="s">
        <v>152</v>
      </c>
      <c r="B60" s="104"/>
      <c r="C60" s="105"/>
      <c r="D60" s="73" t="s">
        <v>155</v>
      </c>
      <c r="E60" s="56">
        <v>0</v>
      </c>
      <c r="F60" s="56">
        <f t="shared" ref="F60:G62" si="10">SUM(F61)</f>
        <v>1731.65</v>
      </c>
      <c r="G60" s="56">
        <f t="shared" si="10"/>
        <v>1731.65</v>
      </c>
    </row>
    <row r="61" spans="1:7" ht="25.5" x14ac:dyDescent="0.25">
      <c r="A61" s="100" t="s">
        <v>153</v>
      </c>
      <c r="B61" s="101"/>
      <c r="C61" s="102"/>
      <c r="D61" s="74" t="s">
        <v>154</v>
      </c>
      <c r="E61" s="57">
        <v>0</v>
      </c>
      <c r="F61" s="57">
        <f t="shared" si="10"/>
        <v>1731.65</v>
      </c>
      <c r="G61" s="57">
        <f t="shared" si="10"/>
        <v>1731.65</v>
      </c>
    </row>
    <row r="62" spans="1:7" x14ac:dyDescent="0.25">
      <c r="A62" s="70">
        <v>3</v>
      </c>
      <c r="B62" s="71"/>
      <c r="C62" s="72"/>
      <c r="D62" s="75" t="s">
        <v>44</v>
      </c>
      <c r="E62" s="51">
        <v>0</v>
      </c>
      <c r="F62" s="51">
        <f t="shared" si="10"/>
        <v>1731.65</v>
      </c>
      <c r="G62" s="51">
        <f t="shared" si="10"/>
        <v>1731.65</v>
      </c>
    </row>
    <row r="63" spans="1:7" x14ac:dyDescent="0.25">
      <c r="A63" s="70">
        <v>32</v>
      </c>
      <c r="B63" s="71"/>
      <c r="C63" s="72"/>
      <c r="D63" s="75" t="s">
        <v>46</v>
      </c>
      <c r="E63" s="51">
        <v>0</v>
      </c>
      <c r="F63" s="51">
        <v>1731.65</v>
      </c>
      <c r="G63" s="51">
        <f>SUM(E63:F63)</f>
        <v>1731.65</v>
      </c>
    </row>
    <row r="64" spans="1:7" ht="25.5" customHeight="1" x14ac:dyDescent="0.25">
      <c r="A64" s="103" t="s">
        <v>126</v>
      </c>
      <c r="B64" s="104"/>
      <c r="C64" s="105"/>
      <c r="D64" s="73" t="s">
        <v>127</v>
      </c>
      <c r="E64" s="56">
        <f>SUM(E65)</f>
        <v>26544</v>
      </c>
      <c r="F64" s="56">
        <f>SUM(F65)</f>
        <v>0</v>
      </c>
      <c r="G64" s="56">
        <f t="shared" si="1"/>
        <v>26544</v>
      </c>
    </row>
    <row r="65" spans="1:7" ht="38.25" x14ac:dyDescent="0.25">
      <c r="A65" s="103" t="s">
        <v>128</v>
      </c>
      <c r="B65" s="104"/>
      <c r="C65" s="105"/>
      <c r="D65" s="73" t="s">
        <v>129</v>
      </c>
      <c r="E65" s="56">
        <f>SUM(E66)</f>
        <v>26544</v>
      </c>
      <c r="F65" s="56">
        <f>SUM(F66)</f>
        <v>0</v>
      </c>
      <c r="G65" s="56">
        <f t="shared" si="1"/>
        <v>26544</v>
      </c>
    </row>
    <row r="66" spans="1:7" x14ac:dyDescent="0.25">
      <c r="A66" s="100" t="s">
        <v>130</v>
      </c>
      <c r="B66" s="101"/>
      <c r="C66" s="102"/>
      <c r="D66" s="74" t="s">
        <v>131</v>
      </c>
      <c r="E66" s="57">
        <f>SUM(E67+E69)</f>
        <v>26544</v>
      </c>
      <c r="F66" s="57">
        <f>SUM(F67+F69)</f>
        <v>0</v>
      </c>
      <c r="G66" s="57">
        <f t="shared" si="1"/>
        <v>26544</v>
      </c>
    </row>
    <row r="67" spans="1:7" x14ac:dyDescent="0.25">
      <c r="A67" s="70">
        <v>3</v>
      </c>
      <c r="B67" s="71"/>
      <c r="C67" s="72"/>
      <c r="D67" s="75" t="s">
        <v>44</v>
      </c>
      <c r="E67" s="51">
        <f t="shared" ref="E67:F67" si="11">SUM(E68)</f>
        <v>0</v>
      </c>
      <c r="F67" s="51">
        <f t="shared" si="11"/>
        <v>0</v>
      </c>
      <c r="G67" s="51">
        <f t="shared" si="1"/>
        <v>0</v>
      </c>
    </row>
    <row r="68" spans="1:7" x14ac:dyDescent="0.25">
      <c r="A68" s="70">
        <v>32</v>
      </c>
      <c r="B68" s="71"/>
      <c r="C68" s="72"/>
      <c r="D68" s="75" t="s">
        <v>46</v>
      </c>
      <c r="E68" s="51">
        <v>0</v>
      </c>
      <c r="F68" s="51">
        <v>0</v>
      </c>
      <c r="G68" s="51">
        <f t="shared" si="1"/>
        <v>0</v>
      </c>
    </row>
    <row r="69" spans="1:7" ht="25.5" x14ac:dyDescent="0.25">
      <c r="A69" s="70">
        <v>4</v>
      </c>
      <c r="B69" s="71"/>
      <c r="C69" s="72"/>
      <c r="D69" s="75" t="s">
        <v>125</v>
      </c>
      <c r="E69" s="51">
        <f>SUM(E70:E71)</f>
        <v>26544</v>
      </c>
      <c r="F69" s="51">
        <f>SUM(F70:F71)</f>
        <v>0</v>
      </c>
      <c r="G69" s="51">
        <f t="shared" si="1"/>
        <v>26544</v>
      </c>
    </row>
    <row r="70" spans="1:7" ht="25.5" x14ac:dyDescent="0.25">
      <c r="A70" s="70">
        <v>42</v>
      </c>
      <c r="B70" s="71"/>
      <c r="C70" s="72"/>
      <c r="D70" s="75" t="s">
        <v>50</v>
      </c>
      <c r="E70" s="51">
        <v>11574</v>
      </c>
      <c r="F70" s="51"/>
      <c r="G70" s="51">
        <f t="shared" si="1"/>
        <v>11574</v>
      </c>
    </row>
    <row r="71" spans="1:7" ht="25.5" x14ac:dyDescent="0.25">
      <c r="A71" s="70">
        <v>45</v>
      </c>
      <c r="B71" s="71"/>
      <c r="C71" s="72"/>
      <c r="D71" s="75" t="s">
        <v>51</v>
      </c>
      <c r="E71" s="51">
        <v>14970</v>
      </c>
      <c r="F71" s="51"/>
      <c r="G71" s="51">
        <f t="shared" si="1"/>
        <v>14970</v>
      </c>
    </row>
    <row r="72" spans="1:7" ht="38.25" x14ac:dyDescent="0.25">
      <c r="A72" s="103" t="s">
        <v>132</v>
      </c>
      <c r="B72" s="104"/>
      <c r="C72" s="105"/>
      <c r="D72" s="73" t="s">
        <v>133</v>
      </c>
      <c r="E72" s="56">
        <f t="shared" ref="E72:F74" si="12">SUM(E73)</f>
        <v>9291</v>
      </c>
      <c r="F72" s="56">
        <f t="shared" si="12"/>
        <v>0</v>
      </c>
      <c r="G72" s="56">
        <f t="shared" si="1"/>
        <v>9291</v>
      </c>
    </row>
    <row r="73" spans="1:7" x14ac:dyDescent="0.25">
      <c r="A73" s="103" t="s">
        <v>134</v>
      </c>
      <c r="B73" s="104"/>
      <c r="C73" s="105"/>
      <c r="D73" s="73" t="s">
        <v>135</v>
      </c>
      <c r="E73" s="56">
        <f t="shared" si="12"/>
        <v>9291</v>
      </c>
      <c r="F73" s="56">
        <f t="shared" si="12"/>
        <v>0</v>
      </c>
      <c r="G73" s="56">
        <f t="shared" si="1"/>
        <v>9291</v>
      </c>
    </row>
    <row r="74" spans="1:7" x14ac:dyDescent="0.25">
      <c r="A74" s="100" t="s">
        <v>130</v>
      </c>
      <c r="B74" s="101"/>
      <c r="C74" s="102"/>
      <c r="D74" s="74" t="s">
        <v>131</v>
      </c>
      <c r="E74" s="58">
        <f t="shared" si="12"/>
        <v>9291</v>
      </c>
      <c r="F74" s="58">
        <f t="shared" si="12"/>
        <v>0</v>
      </c>
      <c r="G74" s="58">
        <f t="shared" si="1"/>
        <v>9291</v>
      </c>
    </row>
    <row r="75" spans="1:7" x14ac:dyDescent="0.25">
      <c r="A75" s="70">
        <v>3</v>
      </c>
      <c r="B75" s="71"/>
      <c r="C75" s="72"/>
      <c r="D75" s="75" t="s">
        <v>44</v>
      </c>
      <c r="E75" s="51">
        <f>SUM(E76)</f>
        <v>9291</v>
      </c>
      <c r="F75" s="51">
        <f>SUM(F76)</f>
        <v>0</v>
      </c>
      <c r="G75" s="51">
        <f t="shared" si="1"/>
        <v>9291</v>
      </c>
    </row>
    <row r="76" spans="1:7" x14ac:dyDescent="0.25">
      <c r="A76" s="70">
        <v>32</v>
      </c>
      <c r="B76" s="71"/>
      <c r="C76" s="72"/>
      <c r="D76" s="75" t="s">
        <v>46</v>
      </c>
      <c r="E76" s="51">
        <v>9291</v>
      </c>
      <c r="F76" s="51">
        <v>0</v>
      </c>
      <c r="G76" s="51">
        <f t="shared" si="1"/>
        <v>9291</v>
      </c>
    </row>
    <row r="77" spans="1:7" ht="29.25" customHeight="1" x14ac:dyDescent="0.25">
      <c r="A77" s="103" t="s">
        <v>108</v>
      </c>
      <c r="B77" s="104"/>
      <c r="C77" s="105"/>
      <c r="D77" s="73" t="s">
        <v>136</v>
      </c>
      <c r="E77" s="56">
        <f t="shared" ref="E77:F80" si="13">SUM(E78)</f>
        <v>146912</v>
      </c>
      <c r="F77" s="56">
        <f t="shared" si="13"/>
        <v>0</v>
      </c>
      <c r="G77" s="56">
        <f t="shared" si="1"/>
        <v>146912</v>
      </c>
    </row>
    <row r="78" spans="1:7" ht="25.5" x14ac:dyDescent="0.25">
      <c r="A78" s="103" t="s">
        <v>110</v>
      </c>
      <c r="B78" s="104"/>
      <c r="C78" s="105"/>
      <c r="D78" s="73" t="s">
        <v>137</v>
      </c>
      <c r="E78" s="56">
        <f t="shared" si="13"/>
        <v>146912</v>
      </c>
      <c r="F78" s="56">
        <f t="shared" si="13"/>
        <v>0</v>
      </c>
      <c r="G78" s="56">
        <f t="shared" si="1"/>
        <v>146912</v>
      </c>
    </row>
    <row r="79" spans="1:7" ht="27.75" customHeight="1" x14ac:dyDescent="0.25">
      <c r="A79" s="100" t="s">
        <v>138</v>
      </c>
      <c r="B79" s="101"/>
      <c r="C79" s="102"/>
      <c r="D79" s="74" t="s">
        <v>139</v>
      </c>
      <c r="E79" s="57">
        <f t="shared" si="13"/>
        <v>146912</v>
      </c>
      <c r="F79" s="57">
        <f t="shared" si="13"/>
        <v>0</v>
      </c>
      <c r="G79" s="57">
        <f t="shared" si="1"/>
        <v>146912</v>
      </c>
    </row>
    <row r="80" spans="1:7" x14ac:dyDescent="0.25">
      <c r="A80" s="70">
        <v>3</v>
      </c>
      <c r="B80" s="71"/>
      <c r="C80" s="72"/>
      <c r="D80" s="75" t="s">
        <v>44</v>
      </c>
      <c r="E80" s="51">
        <f t="shared" si="13"/>
        <v>146912</v>
      </c>
      <c r="F80" s="51">
        <f t="shared" si="13"/>
        <v>0</v>
      </c>
      <c r="G80" s="51">
        <f t="shared" si="1"/>
        <v>146912</v>
      </c>
    </row>
    <row r="81" spans="1:7" x14ac:dyDescent="0.25">
      <c r="A81" s="70">
        <v>32</v>
      </c>
      <c r="B81" s="71"/>
      <c r="C81" s="72"/>
      <c r="D81" s="75" t="s">
        <v>46</v>
      </c>
      <c r="E81" s="51">
        <v>146912</v>
      </c>
      <c r="F81" s="51"/>
      <c r="G81" s="51">
        <f t="shared" ref="G81:G99" si="14">SUM(E81:F81)</f>
        <v>146912</v>
      </c>
    </row>
    <row r="82" spans="1:7" ht="25.5" x14ac:dyDescent="0.25">
      <c r="A82" s="103" t="s">
        <v>140</v>
      </c>
      <c r="B82" s="104"/>
      <c r="C82" s="105"/>
      <c r="D82" s="73" t="s">
        <v>141</v>
      </c>
      <c r="E82" s="56">
        <f t="shared" ref="E82:F84" si="15">SUM(E83)</f>
        <v>161441</v>
      </c>
      <c r="F82" s="56">
        <f t="shared" si="15"/>
        <v>0</v>
      </c>
      <c r="G82" s="56">
        <f t="shared" si="14"/>
        <v>161441</v>
      </c>
    </row>
    <row r="83" spans="1:7" ht="25.5" x14ac:dyDescent="0.25">
      <c r="A83" s="103" t="s">
        <v>142</v>
      </c>
      <c r="B83" s="104"/>
      <c r="C83" s="105"/>
      <c r="D83" s="73" t="s">
        <v>143</v>
      </c>
      <c r="E83" s="56">
        <f t="shared" si="15"/>
        <v>161441</v>
      </c>
      <c r="F83" s="56">
        <f t="shared" si="15"/>
        <v>0</v>
      </c>
      <c r="G83" s="56">
        <f t="shared" si="14"/>
        <v>161441</v>
      </c>
    </row>
    <row r="84" spans="1:7" ht="25.5" x14ac:dyDescent="0.25">
      <c r="A84" s="100" t="s">
        <v>138</v>
      </c>
      <c r="B84" s="101"/>
      <c r="C84" s="102"/>
      <c r="D84" s="74" t="s">
        <v>139</v>
      </c>
      <c r="E84" s="57">
        <f t="shared" si="15"/>
        <v>161441</v>
      </c>
      <c r="F84" s="57">
        <f t="shared" si="15"/>
        <v>0</v>
      </c>
      <c r="G84" s="57">
        <f t="shared" si="14"/>
        <v>161441</v>
      </c>
    </row>
    <row r="85" spans="1:7" ht="25.5" x14ac:dyDescent="0.25">
      <c r="A85" s="109">
        <v>4</v>
      </c>
      <c r="B85" s="110"/>
      <c r="C85" s="111"/>
      <c r="D85" s="75" t="s">
        <v>48</v>
      </c>
      <c r="E85" s="51">
        <v>161441</v>
      </c>
      <c r="F85" s="51"/>
      <c r="G85" s="51">
        <f t="shared" si="14"/>
        <v>161441</v>
      </c>
    </row>
    <row r="86" spans="1:7" ht="25.5" x14ac:dyDescent="0.25">
      <c r="A86" s="106">
        <v>41</v>
      </c>
      <c r="B86" s="107"/>
      <c r="C86" s="108"/>
      <c r="D86" s="75" t="s">
        <v>49</v>
      </c>
      <c r="E86" s="51">
        <v>2762.5</v>
      </c>
      <c r="F86" s="51"/>
      <c r="G86" s="51">
        <f t="shared" si="14"/>
        <v>2762.5</v>
      </c>
    </row>
    <row r="87" spans="1:7" ht="25.5" x14ac:dyDescent="0.25">
      <c r="A87" s="70">
        <v>42</v>
      </c>
      <c r="B87" s="71"/>
      <c r="C87" s="72"/>
      <c r="D87" s="75" t="s">
        <v>50</v>
      </c>
      <c r="E87" s="51">
        <v>145050</v>
      </c>
      <c r="F87" s="51"/>
      <c r="G87" s="51">
        <f t="shared" si="14"/>
        <v>145050</v>
      </c>
    </row>
    <row r="88" spans="1:7" ht="25.5" x14ac:dyDescent="0.25">
      <c r="A88" s="70">
        <v>45</v>
      </c>
      <c r="B88" s="71"/>
      <c r="C88" s="72"/>
      <c r="D88" s="75" t="s">
        <v>51</v>
      </c>
      <c r="E88" s="51">
        <v>13628.5</v>
      </c>
      <c r="F88" s="51"/>
      <c r="G88" s="51">
        <f t="shared" si="14"/>
        <v>13628.5</v>
      </c>
    </row>
    <row r="89" spans="1:7" x14ac:dyDescent="0.25">
      <c r="A89" s="103" t="s">
        <v>144</v>
      </c>
      <c r="B89" s="104"/>
      <c r="C89" s="105"/>
      <c r="D89" s="73" t="s">
        <v>145</v>
      </c>
      <c r="E89" s="56">
        <f>SUM(E91)</f>
        <v>265445</v>
      </c>
      <c r="F89" s="56">
        <f>SUM(F91)</f>
        <v>0</v>
      </c>
      <c r="G89" s="56">
        <f t="shared" si="14"/>
        <v>265445</v>
      </c>
    </row>
    <row r="90" spans="1:7" x14ac:dyDescent="0.25">
      <c r="A90" s="103" t="s">
        <v>110</v>
      </c>
      <c r="B90" s="104"/>
      <c r="C90" s="105"/>
      <c r="D90" s="73" t="s">
        <v>145</v>
      </c>
      <c r="E90" s="56">
        <f t="shared" ref="E90:F92" si="16">SUM(E91)</f>
        <v>265445</v>
      </c>
      <c r="F90" s="56">
        <f t="shared" si="16"/>
        <v>0</v>
      </c>
      <c r="G90" s="56">
        <f t="shared" si="14"/>
        <v>265445</v>
      </c>
    </row>
    <row r="91" spans="1:7" ht="25.5" x14ac:dyDescent="0.25">
      <c r="A91" s="100" t="s">
        <v>138</v>
      </c>
      <c r="B91" s="101"/>
      <c r="C91" s="102"/>
      <c r="D91" s="74" t="s">
        <v>139</v>
      </c>
      <c r="E91" s="57">
        <f t="shared" si="16"/>
        <v>265445</v>
      </c>
      <c r="F91" s="57">
        <f t="shared" si="16"/>
        <v>0</v>
      </c>
      <c r="G91" s="57">
        <f t="shared" si="14"/>
        <v>265445</v>
      </c>
    </row>
    <row r="92" spans="1:7" ht="25.5" x14ac:dyDescent="0.25">
      <c r="A92" s="106">
        <v>5</v>
      </c>
      <c r="B92" s="107"/>
      <c r="C92" s="108"/>
      <c r="D92" s="75" t="s">
        <v>94</v>
      </c>
      <c r="E92" s="51">
        <f t="shared" si="16"/>
        <v>265445</v>
      </c>
      <c r="F92" s="51">
        <f t="shared" si="16"/>
        <v>0</v>
      </c>
      <c r="G92" s="51">
        <f t="shared" si="14"/>
        <v>265445</v>
      </c>
    </row>
    <row r="93" spans="1:7" ht="25.5" x14ac:dyDescent="0.25">
      <c r="A93" s="106">
        <v>54</v>
      </c>
      <c r="B93" s="107"/>
      <c r="C93" s="108"/>
      <c r="D93" s="75" t="s">
        <v>95</v>
      </c>
      <c r="E93" s="51">
        <v>265445</v>
      </c>
      <c r="F93" s="51">
        <v>0</v>
      </c>
      <c r="G93" s="51">
        <f t="shared" si="14"/>
        <v>265445</v>
      </c>
    </row>
    <row r="94" spans="1:7" ht="24.75" customHeight="1" x14ac:dyDescent="0.25">
      <c r="A94" s="103" t="s">
        <v>140</v>
      </c>
      <c r="B94" s="104"/>
      <c r="C94" s="105"/>
      <c r="D94" s="73" t="s">
        <v>146</v>
      </c>
      <c r="E94" s="56">
        <f>SUM(E96)</f>
        <v>0</v>
      </c>
      <c r="F94" s="56">
        <f>SUM(F96)</f>
        <v>0</v>
      </c>
      <c r="G94" s="56">
        <f t="shared" si="14"/>
        <v>0</v>
      </c>
    </row>
    <row r="95" spans="1:7" ht="38.25" x14ac:dyDescent="0.25">
      <c r="A95" s="103" t="s">
        <v>147</v>
      </c>
      <c r="B95" s="104"/>
      <c r="C95" s="105"/>
      <c r="D95" s="73" t="s">
        <v>148</v>
      </c>
      <c r="E95" s="56">
        <f t="shared" ref="E95:F96" si="17">SUM(E96)</f>
        <v>0</v>
      </c>
      <c r="F95" s="56">
        <f t="shared" si="17"/>
        <v>0</v>
      </c>
      <c r="G95" s="56">
        <f t="shared" si="14"/>
        <v>0</v>
      </c>
    </row>
    <row r="96" spans="1:7" x14ac:dyDescent="0.25">
      <c r="A96" s="100" t="s">
        <v>130</v>
      </c>
      <c r="B96" s="101"/>
      <c r="C96" s="102"/>
      <c r="D96" s="74" t="s">
        <v>131</v>
      </c>
      <c r="E96" s="57">
        <f t="shared" si="17"/>
        <v>0</v>
      </c>
      <c r="F96" s="57">
        <f t="shared" si="17"/>
        <v>0</v>
      </c>
      <c r="G96" s="57">
        <f t="shared" si="14"/>
        <v>0</v>
      </c>
    </row>
    <row r="97" spans="1:7" x14ac:dyDescent="0.25">
      <c r="A97" s="106">
        <v>3</v>
      </c>
      <c r="B97" s="107"/>
      <c r="C97" s="108"/>
      <c r="D97" s="75" t="s">
        <v>44</v>
      </c>
      <c r="E97" s="51">
        <f>SUM(E98:E99)</f>
        <v>0</v>
      </c>
      <c r="F97" s="51">
        <f>SUM(F99)</f>
        <v>0</v>
      </c>
      <c r="G97" s="51">
        <f t="shared" si="14"/>
        <v>0</v>
      </c>
    </row>
    <row r="98" spans="1:7" x14ac:dyDescent="0.25">
      <c r="A98" s="70">
        <v>31</v>
      </c>
      <c r="B98" s="71"/>
      <c r="C98" s="72"/>
      <c r="D98" s="75" t="s">
        <v>45</v>
      </c>
      <c r="E98" s="51">
        <v>0</v>
      </c>
      <c r="F98" s="51"/>
      <c r="G98" s="51">
        <f t="shared" si="14"/>
        <v>0</v>
      </c>
    </row>
    <row r="99" spans="1:7" x14ac:dyDescent="0.25">
      <c r="A99" s="106">
        <v>32</v>
      </c>
      <c r="B99" s="107"/>
      <c r="C99" s="108"/>
      <c r="D99" s="75" t="s">
        <v>46</v>
      </c>
      <c r="E99" s="51">
        <v>0</v>
      </c>
      <c r="F99" s="51">
        <v>0</v>
      </c>
      <c r="G99" s="51">
        <f t="shared" si="14"/>
        <v>0</v>
      </c>
    </row>
    <row r="100" spans="1:7" ht="47.25" customHeight="1" x14ac:dyDescent="0.25">
      <c r="A100" s="103" t="s">
        <v>108</v>
      </c>
      <c r="B100" s="104"/>
      <c r="C100" s="105"/>
      <c r="D100" s="73" t="s">
        <v>149</v>
      </c>
      <c r="E100" s="56">
        <f>SUM(E101)</f>
        <v>39239.72</v>
      </c>
      <c r="F100" s="56">
        <f>SUM(F101)</f>
        <v>0</v>
      </c>
      <c r="G100" s="56">
        <f>SUM(E100:F100)</f>
        <v>39239.72</v>
      </c>
    </row>
    <row r="101" spans="1:7" ht="38.25" customHeight="1" x14ac:dyDescent="0.25">
      <c r="A101" s="103" t="s">
        <v>150</v>
      </c>
      <c r="B101" s="104"/>
      <c r="C101" s="105"/>
      <c r="D101" s="73" t="s">
        <v>151</v>
      </c>
      <c r="E101" s="56">
        <f>SUM(E102)</f>
        <v>39239.72</v>
      </c>
      <c r="F101" s="56">
        <f>SUM(F102)</f>
        <v>0</v>
      </c>
      <c r="G101" s="56">
        <f t="shared" ref="G101:G107" si="18">SUM(E101:F101)</f>
        <v>39239.72</v>
      </c>
    </row>
    <row r="102" spans="1:7" x14ac:dyDescent="0.25">
      <c r="A102" s="100" t="s">
        <v>130</v>
      </c>
      <c r="B102" s="101"/>
      <c r="C102" s="102"/>
      <c r="D102" s="74" t="s">
        <v>131</v>
      </c>
      <c r="E102" s="57">
        <f>SUM(E103+E105)</f>
        <v>39239.72</v>
      </c>
      <c r="F102" s="57">
        <f>SUM(F103+F105)</f>
        <v>0</v>
      </c>
      <c r="G102" s="57">
        <f t="shared" si="18"/>
        <v>39239.72</v>
      </c>
    </row>
    <row r="103" spans="1:7" x14ac:dyDescent="0.25">
      <c r="A103" s="106">
        <v>3</v>
      </c>
      <c r="B103" s="107"/>
      <c r="C103" s="108"/>
      <c r="D103" s="75" t="s">
        <v>44</v>
      </c>
      <c r="E103" s="51">
        <f>SUM(E104)</f>
        <v>23223.040000000001</v>
      </c>
      <c r="F103" s="51">
        <f>SUM(F104)</f>
        <v>0</v>
      </c>
      <c r="G103" s="51">
        <f t="shared" si="18"/>
        <v>23223.040000000001</v>
      </c>
    </row>
    <row r="104" spans="1:7" x14ac:dyDescent="0.25">
      <c r="A104" s="106">
        <v>32</v>
      </c>
      <c r="B104" s="107"/>
      <c r="C104" s="108"/>
      <c r="D104" s="75" t="s">
        <v>46</v>
      </c>
      <c r="E104" s="51">
        <v>23223.040000000001</v>
      </c>
      <c r="F104" s="51"/>
      <c r="G104" s="51">
        <f t="shared" si="18"/>
        <v>23223.040000000001</v>
      </c>
    </row>
    <row r="105" spans="1:7" ht="25.5" x14ac:dyDescent="0.25">
      <c r="A105" s="106">
        <v>4</v>
      </c>
      <c r="B105" s="107"/>
      <c r="C105" s="108"/>
      <c r="D105" s="75" t="s">
        <v>48</v>
      </c>
      <c r="E105" s="51">
        <f>SUM(E106:E107)</f>
        <v>16016.68</v>
      </c>
      <c r="F105" s="51">
        <f>SUM(F106:F107)</f>
        <v>0</v>
      </c>
      <c r="G105" s="51">
        <f t="shared" si="18"/>
        <v>16016.68</v>
      </c>
    </row>
    <row r="106" spans="1:7" ht="25.5" x14ac:dyDescent="0.25">
      <c r="A106" s="106">
        <v>42</v>
      </c>
      <c r="B106" s="107"/>
      <c r="C106" s="108"/>
      <c r="D106" s="75" t="s">
        <v>50</v>
      </c>
      <c r="E106" s="51">
        <v>0</v>
      </c>
      <c r="F106" s="51"/>
      <c r="G106" s="51">
        <f t="shared" si="18"/>
        <v>0</v>
      </c>
    </row>
    <row r="107" spans="1:7" ht="25.5" x14ac:dyDescent="0.25">
      <c r="A107" s="106">
        <v>45</v>
      </c>
      <c r="B107" s="107"/>
      <c r="C107" s="108"/>
      <c r="D107" s="75" t="s">
        <v>51</v>
      </c>
      <c r="E107" s="51">
        <v>16016.68</v>
      </c>
      <c r="F107" s="51"/>
      <c r="G107" s="51">
        <f t="shared" si="18"/>
        <v>16016.68</v>
      </c>
    </row>
  </sheetData>
  <mergeCells count="64">
    <mergeCell ref="A18:C18"/>
    <mergeCell ref="A17:C17"/>
    <mergeCell ref="A1:G1"/>
    <mergeCell ref="A6:D6"/>
    <mergeCell ref="A7:D7"/>
    <mergeCell ref="A8:D8"/>
    <mergeCell ref="A3:G3"/>
    <mergeCell ref="A5:C5"/>
    <mergeCell ref="A13:C13"/>
    <mergeCell ref="A14:C14"/>
    <mergeCell ref="A9:D9"/>
    <mergeCell ref="A10:D10"/>
    <mergeCell ref="A12:D12"/>
    <mergeCell ref="A11:D11"/>
    <mergeCell ref="A26:C26"/>
    <mergeCell ref="A15:C15"/>
    <mergeCell ref="A16:C16"/>
    <mergeCell ref="A77:C77"/>
    <mergeCell ref="A78:C78"/>
    <mergeCell ref="A74:C74"/>
    <mergeCell ref="A29:C29"/>
    <mergeCell ref="A30:C30"/>
    <mergeCell ref="A31:C31"/>
    <mergeCell ref="A32:C32"/>
    <mergeCell ref="A52:C52"/>
    <mergeCell ref="A65:C65"/>
    <mergeCell ref="A66:C66"/>
    <mergeCell ref="A64:C64"/>
    <mergeCell ref="A72:C72"/>
    <mergeCell ref="A73:C73"/>
    <mergeCell ref="A79:C79"/>
    <mergeCell ref="A82:C82"/>
    <mergeCell ref="A83:C83"/>
    <mergeCell ref="A91:C91"/>
    <mergeCell ref="A92:C92"/>
    <mergeCell ref="A93:C93"/>
    <mergeCell ref="A84:C84"/>
    <mergeCell ref="A85:C85"/>
    <mergeCell ref="A86:C86"/>
    <mergeCell ref="A89:C89"/>
    <mergeCell ref="A90:C90"/>
    <mergeCell ref="A106:C106"/>
    <mergeCell ref="A107:C107"/>
    <mergeCell ref="A100:C100"/>
    <mergeCell ref="A101:C101"/>
    <mergeCell ref="A102:C102"/>
    <mergeCell ref="A103:C103"/>
    <mergeCell ref="A105:C105"/>
    <mergeCell ref="A104:C104"/>
    <mergeCell ref="A94:C94"/>
    <mergeCell ref="A95:C95"/>
    <mergeCell ref="A96:C96"/>
    <mergeCell ref="A97:C97"/>
    <mergeCell ref="A99:C99"/>
    <mergeCell ref="A40:C40"/>
    <mergeCell ref="A60:C60"/>
    <mergeCell ref="A61:C61"/>
    <mergeCell ref="A43:C43"/>
    <mergeCell ref="A44:C44"/>
    <mergeCell ref="A49:C49"/>
    <mergeCell ref="A50:C50"/>
    <mergeCell ref="A46:C46"/>
    <mergeCell ref="A55:C55"/>
    <mergeCell ref="A56:C56"/>
  </mergeCells>
  <pageMargins left="0.7" right="0.7" top="0.75" bottom="0.75" header="0.3" footer="0.3"/>
  <pageSetup paperSize="9" scale="67" fitToHeight="0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7</vt:i4>
      </vt:variant>
      <vt:variant>
        <vt:lpstr>Imenovani rasponi</vt:lpstr>
      </vt:variant>
      <vt:variant>
        <vt:i4>3</vt:i4>
      </vt:variant>
    </vt:vector>
  </HeadingPairs>
  <TitlesOfParts>
    <vt:vector size="10" baseType="lpstr">
      <vt:lpstr>SAŽETAK</vt:lpstr>
      <vt:lpstr> Račun prihoda i rashoda</vt:lpstr>
      <vt:lpstr>Prihodi i rashodi po izvorima</vt:lpstr>
      <vt:lpstr>Rashodi prema funkcijskoj kl</vt:lpstr>
      <vt:lpstr>Račun financiranja</vt:lpstr>
      <vt:lpstr>Račun financiranja po izvorima</vt:lpstr>
      <vt:lpstr>POSEBNI DIO</vt:lpstr>
      <vt:lpstr>'POSEBNI DIO'!Podrucje_ispisa</vt:lpstr>
      <vt:lpstr>'Prihodi i rashodi po izvorima'!Podrucje_ispisa</vt:lpstr>
      <vt:lpstr>'Rashodi prema funkcijskoj kl'!Podrucje_ispisa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Marija Lacković</dc:creator>
  <cp:keywords/>
  <dc:description/>
  <cp:lastModifiedBy>Petra Sočan</cp:lastModifiedBy>
  <cp:revision/>
  <cp:lastPrinted>2024-12-23T15:32:51Z</cp:lastPrinted>
  <dcterms:created xsi:type="dcterms:W3CDTF">2022-08-12T12:51:27Z</dcterms:created>
  <dcterms:modified xsi:type="dcterms:W3CDTF">2024-12-24T06:36:04Z</dcterms:modified>
  <cp:category/>
  <cp:contentStatus/>
</cp:coreProperties>
</file>