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PETRA\PLAN\FINANCIJSKI PLAN 2025.-2027\"/>
    </mc:Choice>
  </mc:AlternateContent>
  <xr:revisionPtr revIDLastSave="0" documentId="13_ncr:1_{B215C75E-B3A2-4DF2-B83D-F5E485949A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2">'Prihodi i rashodi po izvorima'!$A$1:$G$52</definedName>
    <definedName name="_xlnm.Print_Area" localSheetId="3">'Rashodi prema funkcijskoj kl'!$A$1:$G$21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F109" i="7" l="1"/>
  <c r="G109" i="7" l="1"/>
  <c r="H37" i="10"/>
  <c r="H29" i="10"/>
  <c r="H27" i="10"/>
  <c r="H32" i="7"/>
  <c r="E18" i="5"/>
  <c r="G62" i="7"/>
  <c r="F62" i="7"/>
  <c r="E62" i="7"/>
  <c r="G60" i="7"/>
  <c r="F60" i="7"/>
  <c r="E60" i="7"/>
  <c r="G107" i="7"/>
  <c r="E109" i="7"/>
  <c r="F107" i="7"/>
  <c r="E107" i="7"/>
  <c r="G106" i="7" l="1"/>
  <c r="G105" i="7" s="1"/>
  <c r="G104" i="7" s="1"/>
  <c r="E59" i="7"/>
  <c r="E58" i="7" s="1"/>
  <c r="F59" i="7"/>
  <c r="F58" i="7" s="1"/>
  <c r="E106" i="7"/>
  <c r="E105" i="7" s="1"/>
  <c r="G59" i="7"/>
  <c r="G58" i="7" s="1"/>
  <c r="F106" i="7"/>
  <c r="F105" i="7" s="1"/>
  <c r="F104" i="7" s="1"/>
  <c r="E104" i="7" l="1"/>
  <c r="D12" i="5" l="1"/>
  <c r="D11" i="5" s="1"/>
  <c r="D44" i="8"/>
  <c r="D19" i="8"/>
  <c r="F101" i="7"/>
  <c r="F100" i="7" s="1"/>
  <c r="F99" i="7" s="1"/>
  <c r="F98" i="7" s="1"/>
  <c r="I100" i="7"/>
  <c r="G100" i="7"/>
  <c r="H100" i="7"/>
  <c r="H98" i="7" s="1"/>
  <c r="E100" i="7"/>
  <c r="E99" i="7" s="1"/>
  <c r="E98" i="7" s="1"/>
  <c r="C11" i="5"/>
  <c r="C12" i="5"/>
  <c r="G98" i="7" l="1"/>
  <c r="G99" i="7"/>
  <c r="I99" i="7"/>
  <c r="I98" i="7"/>
  <c r="H99" i="7"/>
  <c r="E47" i="7"/>
  <c r="E46" i="7" s="1"/>
  <c r="E45" i="7" s="1"/>
  <c r="E56" i="7"/>
  <c r="E55" i="7" s="1"/>
  <c r="E54" i="7" s="1"/>
  <c r="F36" i="10" l="1"/>
  <c r="F37" i="10" s="1"/>
  <c r="F21" i="10"/>
  <c r="F22" i="10" s="1"/>
  <c r="I42" i="7" l="1"/>
  <c r="H42" i="7"/>
  <c r="I39" i="7"/>
  <c r="H39" i="7"/>
  <c r="I32" i="7"/>
  <c r="I20" i="7"/>
  <c r="H20" i="7"/>
  <c r="G20" i="7"/>
  <c r="G43" i="7"/>
  <c r="G42" i="7" s="1"/>
  <c r="G32" i="7"/>
  <c r="F43" i="7"/>
  <c r="F42" i="7" s="1"/>
  <c r="F52" i="7"/>
  <c r="F51" i="7" s="1"/>
  <c r="F50" i="7" s="1"/>
  <c r="F49" i="7" s="1"/>
  <c r="F25" i="7"/>
  <c r="E51" i="7"/>
  <c r="E50" i="7" s="1"/>
  <c r="E49" i="7" s="1"/>
  <c r="I49" i="7"/>
  <c r="H49" i="7"/>
  <c r="G49" i="7"/>
  <c r="E68" i="7"/>
  <c r="E67" i="7" s="1"/>
  <c r="E66" i="7" l="1"/>
  <c r="E65" i="7" s="1"/>
  <c r="E22" i="7"/>
  <c r="I95" i="7"/>
  <c r="I94" i="7" s="1"/>
  <c r="H95" i="7"/>
  <c r="H94" i="7" s="1"/>
  <c r="G95" i="7"/>
  <c r="G94" i="7" s="1"/>
  <c r="G92" i="7" s="1"/>
  <c r="F95" i="7"/>
  <c r="E95" i="7"/>
  <c r="E94" i="7" s="1"/>
  <c r="I90" i="7"/>
  <c r="I89" i="7" s="1"/>
  <c r="H90" i="7"/>
  <c r="H89" i="7" s="1"/>
  <c r="G90" i="7"/>
  <c r="G89" i="7" s="1"/>
  <c r="G87" i="7" s="1"/>
  <c r="F90" i="7"/>
  <c r="F89" i="7" s="1"/>
  <c r="F88" i="7" s="1"/>
  <c r="F87" i="7" s="1"/>
  <c r="E90" i="7"/>
  <c r="E89" i="7" s="1"/>
  <c r="E88" i="7" s="1"/>
  <c r="E87" i="7" s="1"/>
  <c r="I85" i="7"/>
  <c r="I84" i="7" s="1"/>
  <c r="H85" i="7"/>
  <c r="H84" i="7" s="1"/>
  <c r="H82" i="7" s="1"/>
  <c r="G85" i="7"/>
  <c r="G84" i="7" s="1"/>
  <c r="G83" i="7" s="1"/>
  <c r="F85" i="7"/>
  <c r="F84" i="7" s="1"/>
  <c r="F83" i="7" s="1"/>
  <c r="F82" i="7" s="1"/>
  <c r="E85" i="7"/>
  <c r="I78" i="7"/>
  <c r="I77" i="7" s="1"/>
  <c r="I76" i="7" s="1"/>
  <c r="I75" i="7" s="1"/>
  <c r="H78" i="7"/>
  <c r="H77" i="7" s="1"/>
  <c r="H76" i="7" s="1"/>
  <c r="H75" i="7" s="1"/>
  <c r="G78" i="7"/>
  <c r="G77" i="7" s="1"/>
  <c r="G76" i="7" s="1"/>
  <c r="G75" i="7" s="1"/>
  <c r="F78" i="7"/>
  <c r="F77" i="7" s="1"/>
  <c r="F76" i="7" s="1"/>
  <c r="F75" i="7" s="1"/>
  <c r="E78" i="7"/>
  <c r="E77" i="7" s="1"/>
  <c r="E76" i="7" s="1"/>
  <c r="E75" i="7" s="1"/>
  <c r="I73" i="7"/>
  <c r="I72" i="7" s="1"/>
  <c r="I71" i="7" s="1"/>
  <c r="I70" i="7" s="1"/>
  <c r="H73" i="7"/>
  <c r="H72" i="7" s="1"/>
  <c r="H71" i="7" s="1"/>
  <c r="H70" i="7" s="1"/>
  <c r="G73" i="7"/>
  <c r="G72" i="7" s="1"/>
  <c r="G71" i="7" s="1"/>
  <c r="G70" i="7" s="1"/>
  <c r="F73" i="7"/>
  <c r="F72" i="7" s="1"/>
  <c r="F71" i="7" s="1"/>
  <c r="F70" i="7" s="1"/>
  <c r="E73" i="7"/>
  <c r="E72" i="7" s="1"/>
  <c r="E71" i="7" s="1"/>
  <c r="E70" i="7" s="1"/>
  <c r="I68" i="7"/>
  <c r="I67" i="7" s="1"/>
  <c r="I66" i="7" s="1"/>
  <c r="I65" i="7" s="1"/>
  <c r="H68" i="7"/>
  <c r="H67" i="7" s="1"/>
  <c r="G68" i="7"/>
  <c r="G67" i="7" s="1"/>
  <c r="G66" i="7" s="1"/>
  <c r="F67" i="7"/>
  <c r="G40" i="7"/>
  <c r="G39" i="7" s="1"/>
  <c r="G10" i="7" s="1"/>
  <c r="F40" i="7"/>
  <c r="F39" i="7" s="1"/>
  <c r="E40" i="7"/>
  <c r="E39" i="7" s="1"/>
  <c r="E10" i="7" s="1"/>
  <c r="I36" i="7"/>
  <c r="I11" i="7" s="1"/>
  <c r="G37" i="7"/>
  <c r="G36" i="7" s="1"/>
  <c r="G11" i="7" s="1"/>
  <c r="F37" i="7"/>
  <c r="F36" i="7" s="1"/>
  <c r="F11" i="7" s="1"/>
  <c r="E37" i="7"/>
  <c r="E36" i="7" s="1"/>
  <c r="E11" i="7" s="1"/>
  <c r="H36" i="7"/>
  <c r="H11" i="7" s="1"/>
  <c r="F32" i="7"/>
  <c r="E32" i="7"/>
  <c r="I28" i="7"/>
  <c r="I27" i="7" s="1"/>
  <c r="H28" i="7"/>
  <c r="H27" i="7" s="1"/>
  <c r="G28" i="7"/>
  <c r="G27" i="7" s="1"/>
  <c r="F28" i="7"/>
  <c r="E28" i="7"/>
  <c r="I25" i="7"/>
  <c r="I24" i="7" s="1"/>
  <c r="H25" i="7"/>
  <c r="H24" i="7" s="1"/>
  <c r="G25" i="7"/>
  <c r="G24" i="7" s="1"/>
  <c r="F24" i="7"/>
  <c r="E25" i="7"/>
  <c r="E24" i="7" s="1"/>
  <c r="H22" i="7"/>
  <c r="G22" i="7"/>
  <c r="F22" i="7"/>
  <c r="E20" i="7"/>
  <c r="I15" i="7"/>
  <c r="I14" i="7" s="1"/>
  <c r="I8" i="7" s="1"/>
  <c r="H15" i="7"/>
  <c r="G15" i="7"/>
  <c r="F15" i="7"/>
  <c r="F14" i="7" s="1"/>
  <c r="E15" i="7"/>
  <c r="E14" i="7" l="1"/>
  <c r="E8" i="7"/>
  <c r="G14" i="7"/>
  <c r="H14" i="7"/>
  <c r="I9" i="7"/>
  <c r="G9" i="7"/>
  <c r="H9" i="7"/>
  <c r="G65" i="7"/>
  <c r="G7" i="7"/>
  <c r="H66" i="7"/>
  <c r="H65" i="7" s="1"/>
  <c r="H7" i="7"/>
  <c r="F66" i="7"/>
  <c r="F65" i="7" s="1"/>
  <c r="I13" i="7"/>
  <c r="I12" i="7" s="1"/>
  <c r="F27" i="7"/>
  <c r="E84" i="7"/>
  <c r="E83" i="7" s="1"/>
  <c r="E82" i="7" s="1"/>
  <c r="H93" i="7"/>
  <c r="H92" i="7"/>
  <c r="H83" i="7"/>
  <c r="G93" i="7"/>
  <c r="E93" i="7"/>
  <c r="E92" i="7" s="1"/>
  <c r="E27" i="7"/>
  <c r="E13" i="7" s="1"/>
  <c r="I92" i="7"/>
  <c r="I93" i="7"/>
  <c r="H87" i="7"/>
  <c r="H88" i="7"/>
  <c r="I82" i="7"/>
  <c r="I7" i="7" s="1"/>
  <c r="I83" i="7"/>
  <c r="I88" i="7"/>
  <c r="I87" i="7"/>
  <c r="G82" i="7"/>
  <c r="G88" i="7"/>
  <c r="F94" i="7"/>
  <c r="F93" i="7" s="1"/>
  <c r="F92" i="7" s="1"/>
  <c r="F7" i="7" s="1"/>
  <c r="I6" i="7" l="1"/>
  <c r="H8" i="7"/>
  <c r="H13" i="7"/>
  <c r="H12" i="7" s="1"/>
  <c r="G8" i="7"/>
  <c r="G6" i="7" s="1"/>
  <c r="G13" i="7"/>
  <c r="G12" i="7" s="1"/>
  <c r="F8" i="7"/>
  <c r="F13" i="7"/>
  <c r="F12" i="7" s="1"/>
  <c r="H6" i="7"/>
  <c r="E7" i="7"/>
  <c r="F9" i="7"/>
  <c r="E9" i="7"/>
  <c r="E12" i="7"/>
  <c r="F6" i="7" l="1"/>
  <c r="E6" i="7"/>
  <c r="F17" i="9"/>
  <c r="F15" i="9"/>
  <c r="F12" i="9" s="1"/>
  <c r="F13" i="9"/>
  <c r="F9" i="9"/>
  <c r="F8" i="9"/>
  <c r="E17" i="9"/>
  <c r="E15" i="9"/>
  <c r="E13" i="9"/>
  <c r="E12" i="9" s="1"/>
  <c r="E9" i="9"/>
  <c r="E8" i="9" s="1"/>
  <c r="D9" i="9"/>
  <c r="D8" i="9" s="1"/>
  <c r="D17" i="9"/>
  <c r="D15" i="9"/>
  <c r="D13" i="9"/>
  <c r="D12" i="9" s="1"/>
  <c r="C12" i="9"/>
  <c r="C17" i="9"/>
  <c r="C15" i="9"/>
  <c r="C13" i="9"/>
  <c r="C9" i="9"/>
  <c r="C8" i="9" s="1"/>
  <c r="B9" i="9"/>
  <c r="B8" i="9" s="1"/>
  <c r="B13" i="9"/>
  <c r="B15" i="9"/>
  <c r="B17" i="9"/>
  <c r="H9" i="6"/>
  <c r="G9" i="6"/>
  <c r="H13" i="6"/>
  <c r="H12" i="6" s="1"/>
  <c r="H8" i="6" s="1"/>
  <c r="G13" i="6"/>
  <c r="G12" i="6" s="1"/>
  <c r="G8" i="6" s="1"/>
  <c r="F9" i="6"/>
  <c r="F13" i="6"/>
  <c r="F12" i="6" s="1"/>
  <c r="E9" i="6"/>
  <c r="E8" i="6" s="1"/>
  <c r="E13" i="6"/>
  <c r="E12" i="6" s="1"/>
  <c r="D9" i="6"/>
  <c r="D8" i="6" s="1"/>
  <c r="D13" i="6"/>
  <c r="D12" i="6" s="1"/>
  <c r="F8" i="6" l="1"/>
  <c r="B12" i="9"/>
  <c r="F18" i="5"/>
  <c r="D18" i="5"/>
  <c r="C18" i="5"/>
  <c r="B18" i="5"/>
  <c r="F20" i="5"/>
  <c r="E20" i="5"/>
  <c r="D20" i="5"/>
  <c r="C20" i="5"/>
  <c r="B20" i="5"/>
  <c r="F17" i="5" l="1"/>
  <c r="F10" i="5" s="1"/>
  <c r="E17" i="5"/>
  <c r="E10" i="5" s="1"/>
  <c r="D17" i="5"/>
  <c r="D10" i="5" s="1"/>
  <c r="C17" i="5"/>
  <c r="C10" i="5" s="1"/>
  <c r="B17" i="5"/>
  <c r="B10" i="5" s="1"/>
  <c r="C34" i="8"/>
  <c r="C36" i="8"/>
  <c r="C39" i="8"/>
  <c r="C44" i="8"/>
  <c r="C49" i="8"/>
  <c r="C51" i="8"/>
  <c r="F26" i="8"/>
  <c r="E26" i="8"/>
  <c r="D26" i="8"/>
  <c r="C19" i="8"/>
  <c r="C11" i="8"/>
  <c r="C13" i="8"/>
  <c r="C15" i="8"/>
  <c r="C24" i="8"/>
  <c r="C26" i="8"/>
  <c r="B34" i="8"/>
  <c r="B36" i="8"/>
  <c r="B39" i="8"/>
  <c r="B49" i="8"/>
  <c r="B51" i="8"/>
  <c r="B44" i="8"/>
  <c r="B26" i="8"/>
  <c r="B19" i="8"/>
  <c r="B11" i="8"/>
  <c r="B13" i="8"/>
  <c r="B15" i="8"/>
  <c r="B24" i="8"/>
  <c r="F34" i="8"/>
  <c r="F36" i="8"/>
  <c r="F39" i="8"/>
  <c r="F44" i="8"/>
  <c r="F49" i="8"/>
  <c r="F19" i="8"/>
  <c r="E44" i="8"/>
  <c r="E49" i="8"/>
  <c r="E34" i="8"/>
  <c r="E36" i="8"/>
  <c r="E39" i="8"/>
  <c r="D34" i="8"/>
  <c r="D36" i="8"/>
  <c r="D39" i="8"/>
  <c r="D49" i="8"/>
  <c r="F11" i="8"/>
  <c r="F13" i="8"/>
  <c r="F15" i="8"/>
  <c r="F24" i="8"/>
  <c r="E11" i="8"/>
  <c r="E13" i="8"/>
  <c r="E15" i="8"/>
  <c r="E19" i="8"/>
  <c r="E24" i="8"/>
  <c r="D13" i="8"/>
  <c r="D15" i="8"/>
  <c r="C33" i="8" l="1"/>
  <c r="C10" i="8"/>
  <c r="D33" i="8"/>
  <c r="B10" i="8"/>
  <c r="B33" i="8"/>
  <c r="F33" i="8"/>
  <c r="E33" i="8"/>
  <c r="E10" i="8"/>
  <c r="F10" i="8"/>
  <c r="D24" i="8"/>
  <c r="D11" i="8" l="1"/>
  <c r="D10" i="8" s="1"/>
  <c r="H26" i="3" l="1"/>
  <c r="H30" i="3"/>
  <c r="G26" i="3"/>
  <c r="G30" i="3"/>
  <c r="F30" i="3"/>
  <c r="F26" i="3"/>
  <c r="E26" i="3"/>
  <c r="D30" i="3"/>
  <c r="D26" i="3"/>
  <c r="H11" i="3"/>
  <c r="G11" i="3"/>
  <c r="H18" i="3"/>
  <c r="G18" i="3"/>
  <c r="F18" i="3"/>
  <c r="F11" i="3"/>
  <c r="F10" i="3" s="1"/>
  <c r="E18" i="3"/>
  <c r="E11" i="3"/>
  <c r="D18" i="3"/>
  <c r="D11" i="3"/>
  <c r="D10" i="3" s="1"/>
  <c r="G10" i="3" l="1"/>
  <c r="E10" i="3"/>
  <c r="G25" i="3"/>
  <c r="E25" i="3"/>
  <c r="D25" i="3"/>
  <c r="H10" i="3"/>
  <c r="H25" i="3"/>
  <c r="F25" i="3"/>
  <c r="G37" i="10"/>
  <c r="J21" i="10"/>
  <c r="I21" i="10"/>
  <c r="H21" i="10"/>
  <c r="G21" i="10"/>
  <c r="J11" i="10"/>
  <c r="I11" i="10"/>
  <c r="H11" i="10"/>
  <c r="G11" i="10"/>
  <c r="F11" i="10"/>
  <c r="J8" i="10"/>
  <c r="I8" i="10"/>
  <c r="H8" i="10"/>
  <c r="G8" i="10"/>
  <c r="F8" i="10"/>
  <c r="F14" i="10" l="1"/>
  <c r="F28" i="10" s="1"/>
  <c r="F29" i="10" s="1"/>
  <c r="G14" i="10"/>
  <c r="G22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l="1"/>
  <c r="I34" i="10"/>
  <c r="I37" i="10" s="1"/>
  <c r="J34" i="10" s="1"/>
  <c r="J37" i="10" s="1"/>
</calcChain>
</file>

<file path=xl/sharedStrings.xml><?xml version="1.0" encoding="utf-8"?>
<sst xmlns="http://schemas.openxmlformats.org/spreadsheetml/2006/main" count="353" uniqueCount="167">
  <si>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</si>
  <si>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</si>
  <si>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</si>
  <si>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</si>
  <si>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</si>
  <si>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</si>
  <si>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</si>
  <si>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</si>
  <si>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</si>
  <si>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</si>
  <si>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</si>
  <si>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</si>
  <si>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</si>
  <si>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</si>
  <si>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</si>
  <si>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</si>
  <si>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</si>
  <si>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</si>
  <si>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</si>
  <si>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</si>
  <si>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</si>
  <si>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</si>
  <si>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</si>
  <si>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</si>
  <si>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</si>
  <si>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</si>
  <si>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</si>
  <si>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</si>
  <si>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</si>
  <si>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</si>
  <si>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</si>
  <si>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</si>
  <si>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</si>
  <si>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</si>
  <si>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</si>
  <si>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</si>
  <si>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</si>
  <si>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</si>
  <si>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</si>
  <si>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</si>
  <si>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</si>
  <si>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</si>
  <si>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</si>
  <si>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</si>
  <si>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</si>
  <si>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</si>
  <si>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</si>
  <si>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</si>
  <si>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</si>
  <si>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</si>
  <si>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</si>
  <si>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</si>
  <si>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</si>
  <si>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</si>
  <si>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</si>
  <si>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</si>
  <si>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</si>
  <si>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</si>
  <si>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</si>
  <si>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</si>
  <si>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</si>
  <si>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</si>
  <si>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</si>
  <si>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</si>
  <si>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</si>
  <si>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</si>
  <si>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</si>
  <si>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</si>
  <si>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</si>
  <si>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</si>
  <si>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</si>
  <si>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</si>
  <si>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</si>
  <si>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Financijski rashodi</t>
  </si>
  <si>
    <t>Rashodi za dodatna ulaganja na nefinancijskoj imovini</t>
  </si>
  <si>
    <t>4A Prihodi za posebne namjene - ostalo (zdravstvo)</t>
  </si>
  <si>
    <t>4I Prihodi za posebne namjene - HZZO</t>
  </si>
  <si>
    <t>7 Prihodi od prodaje nefinancijske imovine i naknade s naslova</t>
  </si>
  <si>
    <t>72 Prihodi od prodaje nefinancijske imovine i nadoknade šteta s osnova osiguranja - u zdravstvu</t>
  </si>
  <si>
    <t>43 Decentralizirana sredstva - zdravstvo</t>
  </si>
  <si>
    <t>31 Vlastiti prihodi - ustanove u zdravstvu</t>
  </si>
  <si>
    <t>3A Vlastiti prihodi - preneseni manjak</t>
  </si>
  <si>
    <t>5? Pomoći HZZ</t>
  </si>
  <si>
    <t>5µ Pomoći - proračun koji nije nadležan</t>
  </si>
  <si>
    <t>8 Namjenski primici</t>
  </si>
  <si>
    <t>82 Namjenski primici - ustanove u zdravstvu</t>
  </si>
  <si>
    <t>5Š Pomoći - višak prihoda - ustanove u zdravstvu</t>
  </si>
  <si>
    <t>4Z prihodi za posebne namjene - HZZO - preneseni manjak</t>
  </si>
  <si>
    <t>07 Zdravstvo</t>
  </si>
  <si>
    <t>073 Bolničke službe</t>
  </si>
  <si>
    <t>0732 Usluge specijalističkih bolnica</t>
  </si>
  <si>
    <t>074 Službe javnog zdravstva</t>
  </si>
  <si>
    <t>0740 Službe javnog zdravstva</t>
  </si>
  <si>
    <t>Primici od prodaje dionica i udjela u glavnici</t>
  </si>
  <si>
    <t>PROGRAM 1001</t>
  </si>
  <si>
    <t>PROGRAM REDOVNE DJELATNOSTI - ZDRAVSTVENA ZAŠTITA</t>
  </si>
  <si>
    <t>Aktivnost A100001</t>
  </si>
  <si>
    <t>PRUŽANJE SPECIJALISTIČKO-KONZILIJARNOG BOLNIČKOG LIJEČENJA</t>
  </si>
  <si>
    <t>Ostali rashodi</t>
  </si>
  <si>
    <t>4.A.</t>
  </si>
  <si>
    <t>Prihodi za posebne namjene - ostalo (ustanove u zdravstvu)</t>
  </si>
  <si>
    <t>4.I.</t>
  </si>
  <si>
    <t>Prihodi za posebne namjene - HZZO</t>
  </si>
  <si>
    <t>7.2.</t>
  </si>
  <si>
    <t>Prihodi za nabavu nefinancijske imovine</t>
  </si>
  <si>
    <t>5.?.</t>
  </si>
  <si>
    <t>Pomoći HZZ</t>
  </si>
  <si>
    <t>PROGRAM 1017</t>
  </si>
  <si>
    <t>JAVNOZDRAVSTVENI PRIORITETI I PREVENCIJA BOLESTI</t>
  </si>
  <si>
    <t>Aktivnost A100014</t>
  </si>
  <si>
    <t>PREVENCIJA MELANOMA KOŽE</t>
  </si>
  <si>
    <t>1.1.</t>
  </si>
  <si>
    <t>Opći prihodi i primici</t>
  </si>
  <si>
    <t>MINIMALNI STANDARD U ZDRAVSTVU</t>
  </si>
  <si>
    <t>ODRŽAVANJE OBJEKATA - ZDRAVSTVENA USTANOVA</t>
  </si>
  <si>
    <t>4.3.</t>
  </si>
  <si>
    <t>Decentralizirana sredstva - zdravstvo</t>
  </si>
  <si>
    <t>PROGRAM 1002</t>
  </si>
  <si>
    <t>KAPITALNA ULAGANJA U ZDRAVSTVU</t>
  </si>
  <si>
    <t>Kapitalni projekt K100001</t>
  </si>
  <si>
    <t>IZGRADNJA I OPREMANJE ZDRAVSTVENIH USTANOVA</t>
  </si>
  <si>
    <t>PROGRAM 1003</t>
  </si>
  <si>
    <t>OTPLATE KREDITA</t>
  </si>
  <si>
    <t>PROGRAM 1019</t>
  </si>
  <si>
    <t>FINANCIJSKA POMOĆ SUSTAVU ZDRAVSTVA USLIJED KORONAVIRUSA</t>
  </si>
  <si>
    <t>Tekući projekt T100008</t>
  </si>
  <si>
    <t>FINANCIJSKA POMOĆ ZA NABAVKU ZAŠTITNE OPREME I DEZINFEKCIJSKIH SREDSTAVA</t>
  </si>
  <si>
    <t>ULAGANJE U ZDRAVSTVENE USTANOVE</t>
  </si>
  <si>
    <t>Tekući projekt T100003</t>
  </si>
  <si>
    <t>POKRIĆE GUBITKA NASTALOG U REDOVNOM POSLOVANJU USTANOVE</t>
  </si>
  <si>
    <t>Pomoći - proračun koji nije nadležan</t>
  </si>
  <si>
    <t>Aktivnost A100005</t>
  </si>
  <si>
    <t>ISPLATA RAZLIKE UVEĆANJA PLAĆE ZA PREKOVREMNI RAD</t>
  </si>
  <si>
    <t>5.µ .</t>
  </si>
  <si>
    <t>Pomoći - višak prihoda - ustanove u zdravstvu</t>
  </si>
  <si>
    <t>5.Š.</t>
  </si>
  <si>
    <t>Izvršenje 2023.</t>
  </si>
  <si>
    <t>Plan 2024.</t>
  </si>
  <si>
    <t>Proračun za 2025.</t>
  </si>
  <si>
    <t>Plan za 2025.</t>
  </si>
  <si>
    <t>Projekcija 
za 2027.</t>
  </si>
  <si>
    <t>Tekući projekt T100010</t>
  </si>
  <si>
    <t>Uspostava organiziranog pružanja usluga u zdravstvenom turizmu</t>
  </si>
  <si>
    <t>ISPLATA RAZLIKE PLAĆE ZBOG NE UVEĆANJA OSNOVICE ZA 6%</t>
  </si>
  <si>
    <t>0111 Izvršna i zakonodavna tijela</t>
  </si>
  <si>
    <t>PROGRAM 1018</t>
  </si>
  <si>
    <t>JAČANJE KAPACITETA ZDRAVSTVENE ZAŠTITE</t>
  </si>
  <si>
    <t>Tekući projekt T100004</t>
  </si>
  <si>
    <t>FINANCIJSKA POMOĆ ZA OPREMANJE VANJSKOG BAZENA</t>
  </si>
  <si>
    <t>5.&amp; Pomoći - NPOO</t>
  </si>
  <si>
    <t>PRIPREMA I PROVEDBA ŽUPANIJSKIH RAZVOJNIH PROJEKATA</t>
  </si>
  <si>
    <t>Kapitalni projekt K100018</t>
  </si>
  <si>
    <t>WELLTUR NAFTALAN</t>
  </si>
  <si>
    <t>Kapitalni projekt K100017</t>
  </si>
  <si>
    <t>WELLTUR NAFTALAN NPOO. C1.6.R1-I1.01-V3.0016</t>
  </si>
  <si>
    <t>5.&amp;.</t>
  </si>
  <si>
    <t>Pomoći - NPOO</t>
  </si>
  <si>
    <t>PRIJEDLOG FINANCIJSKOG PLAN SPECIJALNE BOLNICE NAFTALAN,  
ZA 2025. I PROJEKCIJA ZA 2026. I 2027. GODINU</t>
  </si>
  <si>
    <t>3.1.</t>
  </si>
  <si>
    <t>Vlastiti prihodi - ustanove u zdravstvu</t>
  </si>
  <si>
    <t>Proračunski korisnik: 24070 Naftalan - specijalna bolnica za medicinsku rehabilitaciju</t>
  </si>
  <si>
    <t>Izvor 1. Opći prihodi i primici</t>
  </si>
  <si>
    <t>Izvor 3. Vlastiti prihodi</t>
  </si>
  <si>
    <t>Izvor 4. Prihodi za posebne namjene</t>
  </si>
  <si>
    <t>Izvor 5. Pomoći</t>
  </si>
  <si>
    <t>Prihodi od prodaje nef. Imov. i nadok. Šteta s osno. osig. u. u zd.</t>
  </si>
  <si>
    <t>Izvor 7.2. Prihodi od prodaje nef. Imov. i nadok. Šteta s osno. osig. u. u zd.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</si>
</sst>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6" fillId="0" borderId="3" xfId="0" applyNumberFormat="1" applyFont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3" fontId="3" fillId="0" borderId="3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 wrapText="1"/>
    </xf>
    <xf numFmtId="3" fontId="13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G22" sqref="G2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4" t="s">
        <v>24</v>
      </c>
      <c r="B3" s="84"/>
      <c r="C3" s="84"/>
      <c r="D3" s="84"/>
      <c r="E3" s="84"/>
      <c r="F3" s="84"/>
      <c r="G3" s="84"/>
      <c r="H3" s="84"/>
      <c r="I3" s="85"/>
      <c r="J3" s="8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4" t="s">
        <v>29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37</v>
      </c>
    </row>
    <row r="7" spans="1:10" ht="25.5" x14ac:dyDescent="0.25">
      <c r="A7" s="28"/>
      <c r="B7" s="29"/>
      <c r="C7" s="29"/>
      <c r="D7" s="30"/>
      <c r="E7" s="31"/>
      <c r="F7" s="3" t="s">
        <v>136</v>
      </c>
      <c r="G7" s="3" t="s">
        <v>137</v>
      </c>
      <c r="H7" s="3" t="s">
        <v>138</v>
      </c>
      <c r="I7" s="3" t="s">
        <v>36</v>
      </c>
      <c r="J7" s="3" t="s">
        <v>140</v>
      </c>
    </row>
    <row r="8" spans="1:10" x14ac:dyDescent="0.25">
      <c r="A8" s="87" t="s">
        <v>0</v>
      </c>
      <c r="B8" s="88"/>
      <c r="C8" s="88"/>
      <c r="D8" s="88"/>
      <c r="E8" s="89"/>
      <c r="F8" s="32">
        <f>F9+F10</f>
        <v>6504716</v>
      </c>
      <c r="G8" s="32">
        <f t="shared" ref="G8:J8" si="0">G9+G10</f>
        <v>6772850</v>
      </c>
      <c r="H8" s="32">
        <f t="shared" si="0"/>
        <v>9714984</v>
      </c>
      <c r="I8" s="32">
        <f t="shared" si="0"/>
        <v>8216840</v>
      </c>
      <c r="J8" s="32">
        <f t="shared" si="0"/>
        <v>8221840</v>
      </c>
    </row>
    <row r="9" spans="1:10" x14ac:dyDescent="0.25">
      <c r="A9" s="90" t="s">
        <v>38</v>
      </c>
      <c r="B9" s="91"/>
      <c r="C9" s="91"/>
      <c r="D9" s="91"/>
      <c r="E9" s="83"/>
      <c r="F9" s="33">
        <v>6504716</v>
      </c>
      <c r="G9" s="33">
        <v>6772850</v>
      </c>
      <c r="H9" s="33">
        <v>9714984</v>
      </c>
      <c r="I9" s="33">
        <v>8216840</v>
      </c>
      <c r="J9" s="33">
        <v>8221840</v>
      </c>
    </row>
    <row r="10" spans="1:10" x14ac:dyDescent="0.25">
      <c r="A10" s="82" t="s">
        <v>39</v>
      </c>
      <c r="B10" s="83"/>
      <c r="C10" s="83"/>
      <c r="D10" s="83"/>
      <c r="E10" s="83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F12+F13</f>
        <v>6143428.5700000003</v>
      </c>
      <c r="G11" s="32">
        <f t="shared" ref="G11:J11" si="1">G12+G13</f>
        <v>5992594</v>
      </c>
      <c r="H11" s="32">
        <f t="shared" si="1"/>
        <v>9877144</v>
      </c>
      <c r="I11" s="32">
        <f t="shared" si="1"/>
        <v>7879000</v>
      </c>
      <c r="J11" s="32">
        <f t="shared" si="1"/>
        <v>7884000</v>
      </c>
    </row>
    <row r="12" spans="1:10" x14ac:dyDescent="0.25">
      <c r="A12" s="92" t="s">
        <v>40</v>
      </c>
      <c r="B12" s="91"/>
      <c r="C12" s="91"/>
      <c r="D12" s="91"/>
      <c r="E12" s="91"/>
      <c r="F12" s="33">
        <v>5823795.4199999999</v>
      </c>
      <c r="G12" s="33">
        <v>5444237</v>
      </c>
      <c r="H12" s="33">
        <v>7954417</v>
      </c>
      <c r="I12" s="33">
        <v>7605737</v>
      </c>
      <c r="J12" s="46">
        <v>7662090</v>
      </c>
    </row>
    <row r="13" spans="1:10" x14ac:dyDescent="0.25">
      <c r="A13" s="82" t="s">
        <v>41</v>
      </c>
      <c r="B13" s="83"/>
      <c r="C13" s="83"/>
      <c r="D13" s="83"/>
      <c r="E13" s="83"/>
      <c r="F13" s="33">
        <v>319633.15000000002</v>
      </c>
      <c r="G13" s="33">
        <v>548357</v>
      </c>
      <c r="H13" s="33">
        <v>1922727</v>
      </c>
      <c r="I13" s="33">
        <v>273263</v>
      </c>
      <c r="J13" s="46">
        <v>221910</v>
      </c>
    </row>
    <row r="14" spans="1:10" x14ac:dyDescent="0.25">
      <c r="A14" s="93" t="s">
        <v>61</v>
      </c>
      <c r="B14" s="88"/>
      <c r="C14" s="88"/>
      <c r="D14" s="88"/>
      <c r="E14" s="88"/>
      <c r="F14" s="32">
        <f>F8-F11</f>
        <v>361287.4299999997</v>
      </c>
      <c r="G14" s="32">
        <f t="shared" ref="G14:J14" si="2">G8-G11</f>
        <v>780256</v>
      </c>
      <c r="H14" s="32">
        <f t="shared" si="2"/>
        <v>-162160</v>
      </c>
      <c r="I14" s="32">
        <f t="shared" si="2"/>
        <v>337840</v>
      </c>
      <c r="J14" s="32">
        <f t="shared" si="2"/>
        <v>337840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84" t="s">
        <v>30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3" t="s">
        <v>136</v>
      </c>
      <c r="G18" s="3" t="s">
        <v>137</v>
      </c>
      <c r="H18" s="3" t="s">
        <v>138</v>
      </c>
      <c r="I18" s="3" t="s">
        <v>36</v>
      </c>
      <c r="J18" s="3" t="s">
        <v>140</v>
      </c>
    </row>
    <row r="19" spans="1:10" x14ac:dyDescent="0.25">
      <c r="A19" s="82" t="s">
        <v>42</v>
      </c>
      <c r="B19" s="83"/>
      <c r="C19" s="83"/>
      <c r="D19" s="83"/>
      <c r="E19" s="83"/>
      <c r="F19" s="33">
        <v>0</v>
      </c>
      <c r="G19" s="33">
        <v>0</v>
      </c>
      <c r="H19" s="33">
        <v>0</v>
      </c>
      <c r="I19" s="33">
        <v>0</v>
      </c>
      <c r="J19" s="46">
        <v>0</v>
      </c>
    </row>
    <row r="20" spans="1:10" x14ac:dyDescent="0.25">
      <c r="A20" s="82" t="s">
        <v>43</v>
      </c>
      <c r="B20" s="83"/>
      <c r="C20" s="83"/>
      <c r="D20" s="83"/>
      <c r="E20" s="83"/>
      <c r="F20" s="33">
        <v>337840</v>
      </c>
      <c r="G20" s="33">
        <v>337840</v>
      </c>
      <c r="H20" s="33">
        <v>337840</v>
      </c>
      <c r="I20" s="33">
        <v>337840</v>
      </c>
      <c r="J20" s="46">
        <v>337840</v>
      </c>
    </row>
    <row r="21" spans="1:10" x14ac:dyDescent="0.25">
      <c r="A21" s="93" t="s">
        <v>2</v>
      </c>
      <c r="B21" s="88"/>
      <c r="C21" s="88"/>
      <c r="D21" s="88"/>
      <c r="E21" s="88"/>
      <c r="F21" s="32">
        <f>F19-F20</f>
        <v>-337840</v>
      </c>
      <c r="G21" s="32">
        <f t="shared" ref="G21:J21" si="3">G19-G20</f>
        <v>-337840</v>
      </c>
      <c r="H21" s="32">
        <f t="shared" si="3"/>
        <v>-337840</v>
      </c>
      <c r="I21" s="32">
        <f t="shared" si="3"/>
        <v>-337840</v>
      </c>
      <c r="J21" s="32">
        <f t="shared" si="3"/>
        <v>-337840</v>
      </c>
    </row>
    <row r="22" spans="1:10" x14ac:dyDescent="0.25">
      <c r="A22" s="93" t="s">
        <v>62</v>
      </c>
      <c r="B22" s="88"/>
      <c r="C22" s="88"/>
      <c r="D22" s="88"/>
      <c r="E22" s="88"/>
      <c r="F22" s="32">
        <f>SUM(F21)</f>
        <v>-337840</v>
      </c>
      <c r="G22" s="32">
        <f t="shared" ref="G22:J22" si="4">G14+G21</f>
        <v>442416</v>
      </c>
      <c r="H22" s="32">
        <f t="shared" si="4"/>
        <v>-500000</v>
      </c>
      <c r="I22" s="32">
        <f t="shared" si="4"/>
        <v>0</v>
      </c>
      <c r="J22" s="32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84" t="s">
        <v>63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136</v>
      </c>
      <c r="G26" s="3" t="s">
        <v>137</v>
      </c>
      <c r="H26" s="3" t="s">
        <v>138</v>
      </c>
      <c r="I26" s="3" t="s">
        <v>36</v>
      </c>
      <c r="J26" s="3" t="s">
        <v>140</v>
      </c>
    </row>
    <row r="27" spans="1:10" ht="15" customHeight="1" x14ac:dyDescent="0.25">
      <c r="A27" s="94" t="s">
        <v>64</v>
      </c>
      <c r="B27" s="95"/>
      <c r="C27" s="95"/>
      <c r="D27" s="95"/>
      <c r="E27" s="96"/>
      <c r="F27" s="47">
        <v>-442416</v>
      </c>
      <c r="G27" s="47">
        <v>-442416</v>
      </c>
      <c r="H27" s="47">
        <f>-500000</f>
        <v>-500000</v>
      </c>
      <c r="I27" s="47">
        <v>0</v>
      </c>
      <c r="J27" s="48">
        <v>0</v>
      </c>
    </row>
    <row r="28" spans="1:10" ht="15" customHeight="1" x14ac:dyDescent="0.25">
      <c r="A28" s="93" t="s">
        <v>65</v>
      </c>
      <c r="B28" s="88"/>
      <c r="C28" s="88"/>
      <c r="D28" s="88"/>
      <c r="E28" s="88"/>
      <c r="F28" s="49">
        <f>SUM(F14+F22)</f>
        <v>23447.429999999702</v>
      </c>
      <c r="G28" s="49">
        <v>0</v>
      </c>
      <c r="H28" s="49">
        <v>0</v>
      </c>
      <c r="I28" s="49">
        <f t="shared" ref="I28:J28" si="5">I22+I27</f>
        <v>0</v>
      </c>
      <c r="J28" s="50">
        <f t="shared" si="5"/>
        <v>0</v>
      </c>
    </row>
    <row r="29" spans="1:10" ht="45" customHeight="1" x14ac:dyDescent="0.25">
      <c r="A29" s="87" t="s">
        <v>66</v>
      </c>
      <c r="B29" s="97"/>
      <c r="C29" s="97"/>
      <c r="D29" s="97"/>
      <c r="E29" s="98"/>
      <c r="F29" s="49">
        <f>SUM(F27:F28)</f>
        <v>-418968.5700000003</v>
      </c>
      <c r="G29" s="49">
        <f>SUM(G22+G27)</f>
        <v>0</v>
      </c>
      <c r="H29" s="49">
        <f>SUM(H27)</f>
        <v>-500000</v>
      </c>
      <c r="I29" s="49">
        <f t="shared" ref="I29:J29" si="6">I14+I21+I27-I28</f>
        <v>0</v>
      </c>
      <c r="J29" s="50">
        <f t="shared" si="6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99" t="s">
        <v>60</v>
      </c>
      <c r="B31" s="99"/>
      <c r="C31" s="99"/>
      <c r="D31" s="99"/>
      <c r="E31" s="99"/>
      <c r="F31" s="99"/>
      <c r="G31" s="99"/>
      <c r="H31" s="99"/>
      <c r="I31" s="99"/>
      <c r="J31" s="99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3" t="s">
        <v>136</v>
      </c>
      <c r="G33" s="3" t="s">
        <v>137</v>
      </c>
      <c r="H33" s="3" t="s">
        <v>138</v>
      </c>
      <c r="I33" s="3" t="s">
        <v>36</v>
      </c>
      <c r="J33" s="3" t="s">
        <v>140</v>
      </c>
    </row>
    <row r="34" spans="1:10" x14ac:dyDescent="0.25">
      <c r="A34" s="94" t="s">
        <v>64</v>
      </c>
      <c r="B34" s="95"/>
      <c r="C34" s="95"/>
      <c r="D34" s="95"/>
      <c r="E34" s="96"/>
      <c r="F34" s="47">
        <v>-442416</v>
      </c>
      <c r="G34" s="47">
        <v>-442416</v>
      </c>
      <c r="H34" s="47"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94" t="s">
        <v>67</v>
      </c>
      <c r="B35" s="95"/>
      <c r="C35" s="95"/>
      <c r="D35" s="95"/>
      <c r="E35" s="96"/>
      <c r="F35" s="47">
        <v>23447</v>
      </c>
      <c r="G35" s="47">
        <v>-442416</v>
      </c>
      <c r="H35" s="47">
        <v>0</v>
      </c>
      <c r="I35" s="47">
        <v>0</v>
      </c>
      <c r="J35" s="48">
        <v>0</v>
      </c>
    </row>
    <row r="36" spans="1:10" x14ac:dyDescent="0.25">
      <c r="A36" s="94" t="s">
        <v>68</v>
      </c>
      <c r="B36" s="100"/>
      <c r="C36" s="100"/>
      <c r="D36" s="100"/>
      <c r="E36" s="101"/>
      <c r="F36" s="47">
        <f>SUM(F34:F35)</f>
        <v>-418969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93" t="s">
        <v>65</v>
      </c>
      <c r="B37" s="88"/>
      <c r="C37" s="88"/>
      <c r="D37" s="88"/>
      <c r="E37" s="88"/>
      <c r="F37" s="34">
        <f>SUM(F36)</f>
        <v>-418969</v>
      </c>
      <c r="G37" s="34">
        <f t="shared" ref="G37:J37" si="7">G34-G35+G36</f>
        <v>0</v>
      </c>
      <c r="H37" s="34">
        <f>SUM(H34:H36)</f>
        <v>0</v>
      </c>
      <c r="I37" s="34">
        <f t="shared" si="7"/>
        <v>0</v>
      </c>
      <c r="J37" s="60">
        <f t="shared" si="7"/>
        <v>0</v>
      </c>
    </row>
    <row r="38" spans="1:10" ht="17.25" customHeight="1" x14ac:dyDescent="0.25"/>
    <row r="39" spans="1:10" ht="9" customHeight="1" x14ac:dyDescent="0.25"/>
  </sheetData>
  <mergeCells count="23">
    <mergeCell ref="A37:E37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workbookViewId="0">
      <selection activeCell="F25" sqref="F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4" t="s">
        <v>24</v>
      </c>
      <c r="B3" s="84"/>
      <c r="C3" s="84"/>
      <c r="D3" s="84"/>
      <c r="E3" s="84"/>
      <c r="F3" s="84"/>
      <c r="G3" s="84"/>
      <c r="H3" s="8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4" t="s">
        <v>4</v>
      </c>
      <c r="B5" s="84"/>
      <c r="C5" s="84"/>
      <c r="D5" s="84"/>
      <c r="E5" s="84"/>
      <c r="F5" s="84"/>
      <c r="G5" s="84"/>
      <c r="H5" s="8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84" t="s">
        <v>44</v>
      </c>
      <c r="B7" s="84"/>
      <c r="C7" s="84"/>
      <c r="D7" s="84"/>
      <c r="E7" s="84"/>
      <c r="F7" s="84"/>
      <c r="G7" s="84"/>
      <c r="H7" s="84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20" t="s">
        <v>5</v>
      </c>
      <c r="B9" s="19" t="s">
        <v>6</v>
      </c>
      <c r="C9" s="19" t="s">
        <v>3</v>
      </c>
      <c r="D9" s="19" t="s">
        <v>136</v>
      </c>
      <c r="E9" s="20" t="s">
        <v>137</v>
      </c>
      <c r="F9" s="20" t="s">
        <v>139</v>
      </c>
      <c r="G9" s="20" t="s">
        <v>36</v>
      </c>
      <c r="H9" s="20" t="s">
        <v>140</v>
      </c>
    </row>
    <row r="10" spans="1:10" x14ac:dyDescent="0.25">
      <c r="A10" s="39"/>
      <c r="B10" s="40"/>
      <c r="C10" s="38" t="s">
        <v>0</v>
      </c>
      <c r="D10" s="64">
        <f>SUM(D11+D18)</f>
        <v>6504716</v>
      </c>
      <c r="E10" s="65">
        <f>SUM(E11+E18)</f>
        <v>6772850.1799999997</v>
      </c>
      <c r="F10" s="65">
        <f>SUM(F11+F18)</f>
        <v>10094984</v>
      </c>
      <c r="G10" s="65">
        <f>SUM(G11+G18)</f>
        <v>8216840</v>
      </c>
      <c r="H10" s="65">
        <f>SUM(H11+H18)</f>
        <v>8221840</v>
      </c>
    </row>
    <row r="11" spans="1:10" ht="15.75" customHeight="1" x14ac:dyDescent="0.25">
      <c r="A11" s="11">
        <v>6</v>
      </c>
      <c r="B11" s="11"/>
      <c r="C11" s="11" t="s">
        <v>7</v>
      </c>
      <c r="D11" s="8">
        <f>SUM(D12:D17)</f>
        <v>6504716</v>
      </c>
      <c r="E11" s="9">
        <f>SUM(E12:E17)</f>
        <v>6772850.1799999997</v>
      </c>
      <c r="F11" s="9">
        <f>SUM(F12:F17)</f>
        <v>10094984</v>
      </c>
      <c r="G11" s="9">
        <f>SUM(G12:G17)</f>
        <v>8216840</v>
      </c>
      <c r="H11" s="9">
        <f>SUM(H12:H17)</f>
        <v>8221840</v>
      </c>
    </row>
    <row r="12" spans="1:10" ht="38.25" x14ac:dyDescent="0.25">
      <c r="A12" s="11"/>
      <c r="B12" s="15">
        <v>63</v>
      </c>
      <c r="C12" s="15" t="s">
        <v>32</v>
      </c>
      <c r="D12" s="8">
        <v>353602</v>
      </c>
      <c r="E12" s="9">
        <v>0</v>
      </c>
      <c r="F12" s="9">
        <v>1447474</v>
      </c>
      <c r="G12" s="9">
        <v>0</v>
      </c>
      <c r="H12" s="9"/>
    </row>
    <row r="13" spans="1:10" x14ac:dyDescent="0.25">
      <c r="A13" s="12"/>
      <c r="B13" s="15">
        <v>64</v>
      </c>
      <c r="C13" s="15" t="s">
        <v>69</v>
      </c>
      <c r="D13" s="8">
        <v>101</v>
      </c>
      <c r="E13" s="9">
        <v>200</v>
      </c>
      <c r="F13" s="9">
        <v>200</v>
      </c>
      <c r="G13" s="9">
        <v>100</v>
      </c>
      <c r="H13" s="9">
        <v>100</v>
      </c>
    </row>
    <row r="14" spans="1:10" ht="51" x14ac:dyDescent="0.25">
      <c r="A14" s="12"/>
      <c r="B14" s="15">
        <v>65</v>
      </c>
      <c r="C14" s="15" t="s">
        <v>70</v>
      </c>
      <c r="D14" s="8">
        <v>749468</v>
      </c>
      <c r="E14" s="9">
        <v>717655</v>
      </c>
      <c r="F14" s="9">
        <v>1228000</v>
      </c>
      <c r="G14" s="9">
        <v>1233000</v>
      </c>
      <c r="H14" s="9">
        <v>1238000</v>
      </c>
    </row>
    <row r="15" spans="1:10" ht="38.25" x14ac:dyDescent="0.25">
      <c r="A15" s="12"/>
      <c r="B15" s="15">
        <v>66</v>
      </c>
      <c r="C15" s="15" t="s">
        <v>71</v>
      </c>
      <c r="D15" s="8">
        <v>1443873</v>
      </c>
      <c r="E15" s="9">
        <v>2319099</v>
      </c>
      <c r="F15" s="9">
        <v>2241050</v>
      </c>
      <c r="G15" s="9">
        <v>2291050</v>
      </c>
      <c r="H15" s="9">
        <v>2291050</v>
      </c>
    </row>
    <row r="16" spans="1:10" ht="38.25" x14ac:dyDescent="0.25">
      <c r="A16" s="12"/>
      <c r="B16" s="12">
        <v>67</v>
      </c>
      <c r="C16" s="15" t="s">
        <v>33</v>
      </c>
      <c r="D16" s="8">
        <v>3957672</v>
      </c>
      <c r="E16" s="9">
        <v>3735896.18</v>
      </c>
      <c r="F16" s="9">
        <v>5178260</v>
      </c>
      <c r="G16" s="9">
        <v>4692690</v>
      </c>
      <c r="H16" s="9">
        <v>4692690</v>
      </c>
    </row>
    <row r="17" spans="1:8" ht="25.5" x14ac:dyDescent="0.25">
      <c r="A17" s="12"/>
      <c r="B17" s="12">
        <v>68</v>
      </c>
      <c r="C17" s="15" t="s">
        <v>72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25.5" x14ac:dyDescent="0.25">
      <c r="A18" s="14">
        <v>7</v>
      </c>
      <c r="B18" s="14"/>
      <c r="C18" s="24" t="s">
        <v>8</v>
      </c>
      <c r="D18" s="8">
        <f>SUM(D19)</f>
        <v>0</v>
      </c>
      <c r="E18" s="9">
        <f>SUM(E19)</f>
        <v>0</v>
      </c>
      <c r="F18" s="9">
        <f>SUM(F19)</f>
        <v>0</v>
      </c>
      <c r="G18" s="9">
        <f>SUM(G19)</f>
        <v>0</v>
      </c>
      <c r="H18" s="9">
        <f>SUM(H19)</f>
        <v>0</v>
      </c>
    </row>
    <row r="19" spans="1:8" ht="38.25" x14ac:dyDescent="0.25">
      <c r="A19" s="15"/>
      <c r="B19" s="15">
        <v>72</v>
      </c>
      <c r="C19" s="25" t="s">
        <v>31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75" x14ac:dyDescent="0.25">
      <c r="A22" s="84" t="s">
        <v>45</v>
      </c>
      <c r="B22" s="102"/>
      <c r="C22" s="102"/>
      <c r="D22" s="102"/>
      <c r="E22" s="102"/>
      <c r="F22" s="102"/>
      <c r="G22" s="102"/>
      <c r="H22" s="102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20" t="s">
        <v>5</v>
      </c>
      <c r="B24" s="19" t="s">
        <v>6</v>
      </c>
      <c r="C24" s="19" t="s">
        <v>9</v>
      </c>
      <c r="D24" s="19" t="s">
        <v>136</v>
      </c>
      <c r="E24" s="20" t="s">
        <v>137</v>
      </c>
      <c r="F24" s="20" t="s">
        <v>139</v>
      </c>
      <c r="G24" s="20" t="s">
        <v>36</v>
      </c>
      <c r="H24" s="20" t="s">
        <v>140</v>
      </c>
    </row>
    <row r="25" spans="1:8" x14ac:dyDescent="0.25">
      <c r="A25" s="39"/>
      <c r="B25" s="40"/>
      <c r="C25" s="38" t="s">
        <v>1</v>
      </c>
      <c r="D25" s="64">
        <f>SUM(D26+D30)</f>
        <v>6143428</v>
      </c>
      <c r="E25" s="65">
        <f>SUM(E26+E30)</f>
        <v>5992594</v>
      </c>
      <c r="F25" s="65">
        <f>SUM(F26+F30)</f>
        <v>9377144</v>
      </c>
      <c r="G25" s="65">
        <f>SUM(G26+G30)</f>
        <v>7879000</v>
      </c>
      <c r="H25" s="65">
        <f>SUM(H26+H30)</f>
        <v>7884000</v>
      </c>
    </row>
    <row r="26" spans="1:8" ht="15.75" customHeight="1" x14ac:dyDescent="0.25">
      <c r="A26" s="11">
        <v>3</v>
      </c>
      <c r="B26" s="11"/>
      <c r="C26" s="11" t="s">
        <v>10</v>
      </c>
      <c r="D26" s="8">
        <f>SUM(D27:D29)</f>
        <v>5823795</v>
      </c>
      <c r="E26" s="9">
        <f>SUM(E27:E29)</f>
        <v>5444237</v>
      </c>
      <c r="F26" s="9">
        <f>SUM(F27:F29)</f>
        <v>7454417</v>
      </c>
      <c r="G26" s="9">
        <f>SUM(G27:G29)</f>
        <v>7605737</v>
      </c>
      <c r="H26" s="9">
        <f>SUM(H27:H29)</f>
        <v>7662090</v>
      </c>
    </row>
    <row r="27" spans="1:8" ht="15.75" customHeight="1" x14ac:dyDescent="0.25">
      <c r="A27" s="11"/>
      <c r="B27" s="15">
        <v>31</v>
      </c>
      <c r="C27" s="15" t="s">
        <v>11</v>
      </c>
      <c r="D27" s="8">
        <v>3547719</v>
      </c>
      <c r="E27" s="9">
        <v>3098230</v>
      </c>
      <c r="F27" s="9">
        <v>4845150</v>
      </c>
      <c r="G27" s="9">
        <v>5330115</v>
      </c>
      <c r="H27" s="9">
        <v>5243620</v>
      </c>
    </row>
    <row r="28" spans="1:8" x14ac:dyDescent="0.25">
      <c r="A28" s="12"/>
      <c r="B28" s="12">
        <v>32</v>
      </c>
      <c r="C28" s="12" t="s">
        <v>27</v>
      </c>
      <c r="D28" s="8">
        <v>2166795</v>
      </c>
      <c r="E28" s="9">
        <v>2284760</v>
      </c>
      <c r="F28" s="9">
        <v>2539431</v>
      </c>
      <c r="G28" s="9">
        <v>2215792</v>
      </c>
      <c r="H28" s="9">
        <v>2363545</v>
      </c>
    </row>
    <row r="29" spans="1:8" x14ac:dyDescent="0.25">
      <c r="A29" s="12"/>
      <c r="B29" s="12">
        <v>34</v>
      </c>
      <c r="C29" s="12" t="s">
        <v>73</v>
      </c>
      <c r="D29" s="8">
        <v>109281</v>
      </c>
      <c r="E29" s="9">
        <v>61247</v>
      </c>
      <c r="F29" s="9">
        <v>69836</v>
      </c>
      <c r="G29" s="9">
        <v>59830</v>
      </c>
      <c r="H29" s="9">
        <v>54925</v>
      </c>
    </row>
    <row r="30" spans="1:8" ht="25.5" x14ac:dyDescent="0.25">
      <c r="A30" s="14">
        <v>4</v>
      </c>
      <c r="B30" s="14"/>
      <c r="C30" s="24" t="s">
        <v>12</v>
      </c>
      <c r="D30" s="8">
        <f>SUM(D31:D33)</f>
        <v>319633</v>
      </c>
      <c r="E30" s="9">
        <v>548357</v>
      </c>
      <c r="F30" s="9">
        <f>SUM(F31:F33)</f>
        <v>1922727</v>
      </c>
      <c r="G30" s="9">
        <f>SUM(G31:G33)</f>
        <v>273263</v>
      </c>
      <c r="H30" s="9">
        <f>SUM(H31:H33)</f>
        <v>221910</v>
      </c>
    </row>
    <row r="31" spans="1:8" ht="38.25" x14ac:dyDescent="0.25">
      <c r="A31" s="15"/>
      <c r="B31" s="15">
        <v>41</v>
      </c>
      <c r="C31" s="25" t="s">
        <v>13</v>
      </c>
      <c r="D31" s="8">
        <v>6307</v>
      </c>
      <c r="E31" s="9">
        <v>3000</v>
      </c>
      <c r="F31" s="9">
        <v>3300</v>
      </c>
      <c r="G31" s="9">
        <v>4000</v>
      </c>
      <c r="H31" s="10">
        <v>6500</v>
      </c>
    </row>
    <row r="32" spans="1:8" ht="38.25" x14ac:dyDescent="0.25">
      <c r="A32" s="15"/>
      <c r="B32" s="15">
        <v>42</v>
      </c>
      <c r="C32" s="25" t="s">
        <v>34</v>
      </c>
      <c r="D32" s="8">
        <v>181084</v>
      </c>
      <c r="E32" s="9">
        <v>81766</v>
      </c>
      <c r="F32" s="9">
        <v>208432</v>
      </c>
      <c r="G32" s="9">
        <v>180353</v>
      </c>
      <c r="H32" s="10">
        <v>214410</v>
      </c>
    </row>
    <row r="33" spans="1:8" ht="25.5" x14ac:dyDescent="0.25">
      <c r="A33" s="15"/>
      <c r="B33" s="15">
        <v>45</v>
      </c>
      <c r="C33" s="25" t="s">
        <v>74</v>
      </c>
      <c r="D33" s="8">
        <v>132242</v>
      </c>
      <c r="E33" s="9">
        <v>463591</v>
      </c>
      <c r="F33" s="9">
        <v>1710995</v>
      </c>
      <c r="G33" s="9">
        <v>88910</v>
      </c>
      <c r="H33" s="10">
        <v>1000</v>
      </c>
    </row>
  </sheetData>
  <mergeCells count="5">
    <mergeCell ref="A22:H22"/>
    <mergeCell ref="A3:H3"/>
    <mergeCell ref="A5:H5"/>
    <mergeCell ref="A7:H7"/>
    <mergeCell ref="A1:J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52"/>
  <sheetViews>
    <sheetView topLeftCell="A16" zoomScaleNormal="100" workbookViewId="0">
      <selection sqref="A1:J1"/>
    </sheetView>
  </sheetViews>
  <sheetFormatPr defaultRowHeight="15" x14ac:dyDescent="0.25"/>
  <cols>
    <col min="1" max="6" width="25.28515625" customWidth="1"/>
  </cols>
  <sheetData>
    <row r="1" spans="1:10 16384:16384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 16384:16384" ht="18" customHeight="1" x14ac:dyDescent="0.25">
      <c r="A2" s="4"/>
      <c r="B2" s="4"/>
      <c r="C2" s="4"/>
      <c r="D2" s="4"/>
      <c r="E2" s="4"/>
      <c r="F2" s="4"/>
    </row>
    <row r="3" spans="1:10 16384:16384" ht="15.75" customHeight="1" x14ac:dyDescent="0.25">
      <c r="A3" s="84" t="s">
        <v>24</v>
      </c>
      <c r="B3" s="84"/>
      <c r="C3" s="84"/>
      <c r="D3" s="84"/>
      <c r="E3" s="84"/>
      <c r="F3" s="84"/>
    </row>
    <row r="4" spans="1:10 16384:16384" ht="18" x14ac:dyDescent="0.25">
      <c r="B4" s="4"/>
      <c r="C4" s="4"/>
      <c r="D4" s="4"/>
      <c r="E4" s="5"/>
      <c r="F4" s="5"/>
    </row>
    <row r="5" spans="1:10 16384:16384" ht="18" customHeight="1" x14ac:dyDescent="0.25">
      <c r="A5" s="84" t="s">
        <v>4</v>
      </c>
      <c r="B5" s="84"/>
      <c r="C5" s="84"/>
      <c r="D5" s="84"/>
      <c r="E5" s="84"/>
      <c r="F5" s="84"/>
    </row>
    <row r="6" spans="1:10 16384:16384" ht="18" x14ac:dyDescent="0.25">
      <c r="A6" s="4"/>
      <c r="B6" s="4"/>
      <c r="C6" s="4"/>
      <c r="D6" s="4"/>
      <c r="E6" s="5"/>
      <c r="F6" s="5"/>
    </row>
    <row r="7" spans="1:10 16384:16384" ht="15.75" customHeight="1" x14ac:dyDescent="0.25">
      <c r="A7" s="84" t="s">
        <v>46</v>
      </c>
      <c r="B7" s="84"/>
      <c r="C7" s="84"/>
      <c r="D7" s="84"/>
      <c r="E7" s="84"/>
      <c r="F7" s="84"/>
    </row>
    <row r="8" spans="1:10 16384:16384" ht="18" x14ac:dyDescent="0.25">
      <c r="A8" s="4"/>
      <c r="B8" s="4"/>
      <c r="C8" s="4"/>
      <c r="D8" s="4"/>
      <c r="E8" s="5"/>
      <c r="F8" s="5"/>
    </row>
    <row r="9" spans="1:10 16384:16384" ht="25.5" x14ac:dyDescent="0.25">
      <c r="A9" s="20" t="s">
        <v>48</v>
      </c>
      <c r="B9" s="19" t="s">
        <v>136</v>
      </c>
      <c r="C9" s="20" t="s">
        <v>137</v>
      </c>
      <c r="D9" s="20" t="s">
        <v>139</v>
      </c>
      <c r="E9" s="20" t="s">
        <v>36</v>
      </c>
      <c r="F9" s="20" t="s">
        <v>140</v>
      </c>
    </row>
    <row r="10" spans="1:10 16384:16384" x14ac:dyDescent="0.25">
      <c r="A10" s="41" t="s">
        <v>0</v>
      </c>
      <c r="B10" s="65">
        <f>SUM(B11+B13+B15+B19+B24+B26)</f>
        <v>6504716</v>
      </c>
      <c r="C10" s="65">
        <f>SUM(C11+C13+C15+C19+C24+C26)</f>
        <v>6772850</v>
      </c>
      <c r="D10" s="65">
        <f>SUM(D11+D13+D15+D19+D24)</f>
        <v>10094984</v>
      </c>
      <c r="E10" s="65">
        <f>SUM(E11+E13+E15+E19+E24)</f>
        <v>8216840</v>
      </c>
      <c r="F10" s="65">
        <f>SUM(F11+F13+F15+F19+F24)</f>
        <v>8221840</v>
      </c>
    </row>
    <row r="11" spans="1:10 16384:16384" x14ac:dyDescent="0.25">
      <c r="A11" s="24" t="s">
        <v>51</v>
      </c>
      <c r="B11" s="67">
        <f>SUM(B12)</f>
        <v>292774</v>
      </c>
      <c r="C11" s="67">
        <f>SUM(C12)</f>
        <v>560644</v>
      </c>
      <c r="D11" s="67">
        <f>SUM(D12)</f>
        <v>494870</v>
      </c>
      <c r="E11" s="67">
        <f>SUM(E12)</f>
        <v>9300</v>
      </c>
      <c r="F11" s="67">
        <f>SUM(F12)</f>
        <v>9300</v>
      </c>
    </row>
    <row r="12" spans="1:10 16384:16384" x14ac:dyDescent="0.25">
      <c r="A12" s="13" t="s">
        <v>52</v>
      </c>
      <c r="B12" s="9">
        <v>292774</v>
      </c>
      <c r="C12" s="9">
        <v>560644</v>
      </c>
      <c r="D12" s="9">
        <v>494870</v>
      </c>
      <c r="E12" s="9">
        <v>9300</v>
      </c>
      <c r="F12" s="9">
        <v>9300</v>
      </c>
    </row>
    <row r="13" spans="1:10 16384:16384" x14ac:dyDescent="0.25">
      <c r="A13" s="24" t="s">
        <v>53</v>
      </c>
      <c r="B13" s="67">
        <f>SUM(B14)</f>
        <v>1443873</v>
      </c>
      <c r="C13" s="67">
        <f>SUM(C14)</f>
        <v>2319099</v>
      </c>
      <c r="D13" s="67">
        <f>SUM(D14)</f>
        <v>2241050</v>
      </c>
      <c r="E13" s="67">
        <f>SUM(E14)</f>
        <v>2291050</v>
      </c>
      <c r="F13" s="67">
        <f>SUM(F14)</f>
        <v>2291050</v>
      </c>
    </row>
    <row r="14" spans="1:10 16384:16384" ht="25.5" x14ac:dyDescent="0.25">
      <c r="A14" s="17" t="s">
        <v>80</v>
      </c>
      <c r="B14" s="9">
        <v>1443873</v>
      </c>
      <c r="C14" s="9">
        <v>2319099</v>
      </c>
      <c r="D14" s="9">
        <v>2241050</v>
      </c>
      <c r="E14" s="9">
        <v>2291050</v>
      </c>
      <c r="F14" s="9">
        <v>2291050</v>
      </c>
    </row>
    <row r="15" spans="1:10 16384:16384" ht="25.5" x14ac:dyDescent="0.25">
      <c r="A15" s="11" t="s">
        <v>50</v>
      </c>
      <c r="B15" s="67">
        <f>SUM(B16:B18)</f>
        <v>4414467</v>
      </c>
      <c r="C15" s="67">
        <f>SUM(C16:C18)</f>
        <v>3890452</v>
      </c>
      <c r="D15" s="67">
        <f>SUM(D16:D18)</f>
        <v>5910590</v>
      </c>
      <c r="E15" s="67">
        <f>SUM(E16:E18)</f>
        <v>5915490</v>
      </c>
      <c r="F15" s="67">
        <f>SUM(F16:F18)</f>
        <v>5920490</v>
      </c>
      <c r="XFD15" s="66"/>
    </row>
    <row r="16" spans="1:10 16384:16384" ht="25.5" x14ac:dyDescent="0.25">
      <c r="A16" s="17" t="s">
        <v>79</v>
      </c>
      <c r="B16" s="9">
        <v>572041</v>
      </c>
      <c r="C16" s="9">
        <v>573798</v>
      </c>
      <c r="D16" s="9">
        <v>573798</v>
      </c>
      <c r="E16" s="9">
        <v>573798</v>
      </c>
      <c r="F16" s="9">
        <v>573798</v>
      </c>
    </row>
    <row r="17" spans="1:6" ht="25.5" x14ac:dyDescent="0.25">
      <c r="A17" s="17" t="s">
        <v>75</v>
      </c>
      <c r="B17" s="9">
        <v>116212</v>
      </c>
      <c r="C17" s="9">
        <v>125200</v>
      </c>
      <c r="D17" s="9">
        <v>177200</v>
      </c>
      <c r="E17" s="9">
        <v>182100</v>
      </c>
      <c r="F17" s="9">
        <v>187100</v>
      </c>
    </row>
    <row r="18" spans="1:6" ht="25.5" x14ac:dyDescent="0.25">
      <c r="A18" s="17" t="s">
        <v>76</v>
      </c>
      <c r="B18" s="9">
        <v>3726214</v>
      </c>
      <c r="C18" s="9">
        <v>3191454</v>
      </c>
      <c r="D18" s="9">
        <v>5159592</v>
      </c>
      <c r="E18" s="9">
        <v>5159592</v>
      </c>
      <c r="F18" s="9">
        <v>5159592</v>
      </c>
    </row>
    <row r="19" spans="1:6" x14ac:dyDescent="0.25">
      <c r="A19" s="41" t="s">
        <v>49</v>
      </c>
      <c r="B19" s="67">
        <f>SUM(B20:B21)</f>
        <v>353602</v>
      </c>
      <c r="C19" s="67">
        <f>SUM(C20:C23)</f>
        <v>0</v>
      </c>
      <c r="D19" s="67">
        <f>SUM(D20:D23)</f>
        <v>1447474</v>
      </c>
      <c r="E19" s="67">
        <f>SUM(E20)</f>
        <v>0</v>
      </c>
      <c r="F19" s="67">
        <f>SUM(F20)</f>
        <v>0</v>
      </c>
    </row>
    <row r="20" spans="1:6" x14ac:dyDescent="0.25">
      <c r="A20" s="13" t="s">
        <v>82</v>
      </c>
      <c r="B20" s="9">
        <v>55512</v>
      </c>
      <c r="C20" s="9">
        <v>0</v>
      </c>
      <c r="D20" s="9">
        <v>0</v>
      </c>
      <c r="E20" s="9">
        <v>0</v>
      </c>
      <c r="F20" s="9">
        <v>0</v>
      </c>
    </row>
    <row r="21" spans="1:6" ht="25.5" x14ac:dyDescent="0.25">
      <c r="A21" s="17" t="s">
        <v>83</v>
      </c>
      <c r="B21" s="9">
        <v>298090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17" t="s">
        <v>149</v>
      </c>
      <c r="B22" s="9">
        <v>0</v>
      </c>
      <c r="C22" s="9">
        <v>0</v>
      </c>
      <c r="D22" s="9">
        <v>1447474</v>
      </c>
      <c r="E22" s="9"/>
      <c r="F22" s="9"/>
    </row>
    <row r="23" spans="1:6" ht="25.5" x14ac:dyDescent="0.25">
      <c r="A23" s="17" t="s">
        <v>86</v>
      </c>
      <c r="B23" s="9">
        <v>0</v>
      </c>
      <c r="C23" s="9">
        <v>0</v>
      </c>
      <c r="D23" s="9"/>
      <c r="E23" s="9"/>
      <c r="F23" s="9"/>
    </row>
    <row r="24" spans="1:6" ht="38.25" x14ac:dyDescent="0.25">
      <c r="A24" s="41" t="s">
        <v>77</v>
      </c>
      <c r="B24" s="67">
        <f>SUM(B25)</f>
        <v>0</v>
      </c>
      <c r="C24" s="67">
        <f>SUM(C25)</f>
        <v>2655</v>
      </c>
      <c r="D24" s="67">
        <f>SUM(D25)</f>
        <v>1000</v>
      </c>
      <c r="E24" s="67">
        <f>SUM(E25)</f>
        <v>1000</v>
      </c>
      <c r="F24" s="67">
        <f>SUM(F25)</f>
        <v>1000</v>
      </c>
    </row>
    <row r="25" spans="1:6" ht="51" x14ac:dyDescent="0.25">
      <c r="A25" s="37" t="s">
        <v>78</v>
      </c>
      <c r="B25" s="9">
        <v>0</v>
      </c>
      <c r="C25" s="9">
        <v>2655</v>
      </c>
      <c r="D25" s="9">
        <v>1000</v>
      </c>
      <c r="E25" s="9">
        <v>1000</v>
      </c>
      <c r="F25" s="9">
        <v>1000</v>
      </c>
    </row>
    <row r="26" spans="1:6" x14ac:dyDescent="0.25">
      <c r="A26" s="41" t="s">
        <v>84</v>
      </c>
      <c r="B26" s="67">
        <f>SUM(B27)</f>
        <v>0</v>
      </c>
      <c r="C26" s="67">
        <f>SUM(C27)</f>
        <v>0</v>
      </c>
      <c r="D26" s="67">
        <f>SUM(D27)</f>
        <v>0</v>
      </c>
      <c r="E26" s="67">
        <f>SUM(E27)</f>
        <v>0</v>
      </c>
      <c r="F26" s="67">
        <f>SUM(F27)</f>
        <v>0</v>
      </c>
    </row>
    <row r="27" spans="1:6" ht="25.5" x14ac:dyDescent="0.25">
      <c r="A27" s="37" t="s">
        <v>85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</row>
    <row r="28" spans="1:6" x14ac:dyDescent="0.25">
      <c r="A28" s="68"/>
      <c r="B28" s="69"/>
      <c r="C28" s="69"/>
      <c r="D28" s="69"/>
      <c r="E28" s="69"/>
      <c r="F28" s="69"/>
    </row>
    <row r="30" spans="1:6" ht="15.75" customHeight="1" x14ac:dyDescent="0.25">
      <c r="A30" s="84" t="s">
        <v>47</v>
      </c>
      <c r="B30" s="84"/>
      <c r="C30" s="84"/>
      <c r="D30" s="84"/>
      <c r="E30" s="84"/>
      <c r="F30" s="84"/>
    </row>
    <row r="31" spans="1:6" ht="18" x14ac:dyDescent="0.25">
      <c r="A31" s="4"/>
      <c r="B31" s="4"/>
      <c r="C31" s="4"/>
      <c r="D31" s="4"/>
      <c r="E31" s="5"/>
      <c r="F31" s="5"/>
    </row>
    <row r="32" spans="1:6" ht="25.5" x14ac:dyDescent="0.25">
      <c r="A32" s="20" t="s">
        <v>48</v>
      </c>
      <c r="B32" s="19" t="s">
        <v>136</v>
      </c>
      <c r="C32" s="20" t="s">
        <v>137</v>
      </c>
      <c r="D32" s="20" t="s">
        <v>139</v>
      </c>
      <c r="E32" s="20" t="s">
        <v>36</v>
      </c>
      <c r="F32" s="20" t="s">
        <v>140</v>
      </c>
    </row>
    <row r="33" spans="1:6" x14ac:dyDescent="0.25">
      <c r="A33" s="41" t="s">
        <v>1</v>
      </c>
      <c r="B33" s="65">
        <f>SUM(B34+B36+B39+B44+B49+B51)</f>
        <v>6143428</v>
      </c>
      <c r="C33" s="65">
        <f>SUM(C34+C36+C39+C44+C49+C51)</f>
        <v>6772850</v>
      </c>
      <c r="D33" s="65">
        <f>SUM(D34+D36+D39+D44+D49)</f>
        <v>10094984</v>
      </c>
      <c r="E33" s="65">
        <f>SUM(E34+E36+E39+E44+E49)</f>
        <v>8216840</v>
      </c>
      <c r="F33" s="65">
        <f>SUM(F34+F36+F39+F44+F49)</f>
        <v>8221840</v>
      </c>
    </row>
    <row r="34" spans="1:6" ht="15.75" customHeight="1" x14ac:dyDescent="0.25">
      <c r="A34" s="24" t="s">
        <v>51</v>
      </c>
      <c r="B34" s="67">
        <f>SUM(B35)</f>
        <v>292774</v>
      </c>
      <c r="C34" s="67">
        <f>SUM(C35)</f>
        <v>560644</v>
      </c>
      <c r="D34" s="67">
        <f>SUM(D35)</f>
        <v>494870</v>
      </c>
      <c r="E34" s="67">
        <f>SUM(E35)</f>
        <v>9300</v>
      </c>
      <c r="F34" s="67">
        <f>SUM(F35)</f>
        <v>9300</v>
      </c>
    </row>
    <row r="35" spans="1:6" x14ac:dyDescent="0.25">
      <c r="A35" s="13" t="s">
        <v>52</v>
      </c>
      <c r="B35" s="9">
        <v>292774</v>
      </c>
      <c r="C35" s="9">
        <v>560644</v>
      </c>
      <c r="D35" s="9">
        <v>494870</v>
      </c>
      <c r="E35" s="9">
        <v>9300</v>
      </c>
      <c r="F35" s="9">
        <v>9300</v>
      </c>
    </row>
    <row r="36" spans="1:6" x14ac:dyDescent="0.25">
      <c r="A36" s="24" t="s">
        <v>53</v>
      </c>
      <c r="B36" s="67">
        <f>SUM(B37:B38)</f>
        <v>1319700</v>
      </c>
      <c r="C36" s="67">
        <f>SUM(C37:C38)</f>
        <v>2319099</v>
      </c>
      <c r="D36" s="67">
        <f>SUM(D37:D38)</f>
        <v>2241050</v>
      </c>
      <c r="E36" s="67">
        <f>SUM(E37:E38)</f>
        <v>2291050</v>
      </c>
      <c r="F36" s="67">
        <f>SUM(F37:F38)</f>
        <v>2291050</v>
      </c>
    </row>
    <row r="37" spans="1:6" ht="25.5" x14ac:dyDescent="0.25">
      <c r="A37" s="17" t="s">
        <v>80</v>
      </c>
      <c r="B37" s="9">
        <v>1319700</v>
      </c>
      <c r="C37" s="9">
        <v>1876683</v>
      </c>
      <c r="D37" s="9">
        <v>1741050</v>
      </c>
      <c r="E37" s="9">
        <v>2291050</v>
      </c>
      <c r="F37" s="9">
        <v>2291050</v>
      </c>
    </row>
    <row r="38" spans="1:6" ht="25.5" x14ac:dyDescent="0.25">
      <c r="A38" s="17" t="s">
        <v>81</v>
      </c>
      <c r="B38" s="9">
        <v>0</v>
      </c>
      <c r="C38" s="9">
        <v>442416</v>
      </c>
      <c r="D38" s="9">
        <v>500000</v>
      </c>
      <c r="E38" s="9">
        <v>0</v>
      </c>
      <c r="F38" s="9">
        <v>0</v>
      </c>
    </row>
    <row r="39" spans="1:6" ht="25.5" x14ac:dyDescent="0.25">
      <c r="A39" s="11" t="s">
        <v>50</v>
      </c>
      <c r="B39" s="67">
        <f>SUM(B40:B42)</f>
        <v>4163818</v>
      </c>
      <c r="C39" s="67">
        <f>SUM(C40:C43)</f>
        <v>3890452</v>
      </c>
      <c r="D39" s="67">
        <f>SUM(D40:D42)</f>
        <v>5910590</v>
      </c>
      <c r="E39" s="67">
        <f>SUM(E40:E42)</f>
        <v>5915490</v>
      </c>
      <c r="F39" s="67">
        <f>SUM(F40:F42)</f>
        <v>5920490</v>
      </c>
    </row>
    <row r="40" spans="1:6" ht="25.5" x14ac:dyDescent="0.25">
      <c r="A40" s="17" t="s">
        <v>79</v>
      </c>
      <c r="B40" s="9">
        <v>306596</v>
      </c>
      <c r="C40" s="9">
        <v>573798</v>
      </c>
      <c r="D40" s="9">
        <v>573798</v>
      </c>
      <c r="E40" s="9">
        <v>573798</v>
      </c>
      <c r="F40" s="9">
        <v>573798</v>
      </c>
    </row>
    <row r="41" spans="1:6" ht="25.5" x14ac:dyDescent="0.25">
      <c r="A41" s="17" t="s">
        <v>75</v>
      </c>
      <c r="B41" s="9">
        <v>116212</v>
      </c>
      <c r="C41" s="9">
        <v>125200</v>
      </c>
      <c r="D41" s="9">
        <v>177200</v>
      </c>
      <c r="E41" s="9">
        <v>182100</v>
      </c>
      <c r="F41" s="9">
        <v>187100</v>
      </c>
    </row>
    <row r="42" spans="1:6" ht="25.5" x14ac:dyDescent="0.25">
      <c r="A42" s="17" t="s">
        <v>76</v>
      </c>
      <c r="B42" s="9">
        <v>3741010</v>
      </c>
      <c r="C42" s="9">
        <v>3191454</v>
      </c>
      <c r="D42" s="9">
        <v>5159592</v>
      </c>
      <c r="E42" s="9">
        <v>5159592</v>
      </c>
      <c r="F42" s="9">
        <v>5159592</v>
      </c>
    </row>
    <row r="43" spans="1:6" ht="38.25" x14ac:dyDescent="0.25">
      <c r="A43" s="17" t="s">
        <v>87</v>
      </c>
      <c r="B43" s="9">
        <v>0</v>
      </c>
      <c r="C43" s="9">
        <v>0</v>
      </c>
      <c r="D43" s="9"/>
      <c r="E43" s="9"/>
      <c r="F43" s="9"/>
    </row>
    <row r="44" spans="1:6" x14ac:dyDescent="0.25">
      <c r="A44" s="41" t="s">
        <v>49</v>
      </c>
      <c r="B44" s="67">
        <f>SUM(B45:B46)</f>
        <v>367136</v>
      </c>
      <c r="C44" s="67">
        <f>SUM(C45:C48)</f>
        <v>0</v>
      </c>
      <c r="D44" s="67">
        <f>SUM(D45:D48)</f>
        <v>1447474</v>
      </c>
      <c r="E44" s="67">
        <f>SUM(E46)</f>
        <v>0</v>
      </c>
      <c r="F44" s="67">
        <f>SUM(F46)</f>
        <v>0</v>
      </c>
    </row>
    <row r="45" spans="1:6" x14ac:dyDescent="0.25">
      <c r="A45" s="13" t="s">
        <v>82</v>
      </c>
      <c r="B45" s="70">
        <v>69047</v>
      </c>
      <c r="C45" s="70">
        <v>0</v>
      </c>
      <c r="D45" s="67"/>
      <c r="E45" s="67"/>
      <c r="F45" s="67"/>
    </row>
    <row r="46" spans="1:6" ht="25.5" x14ac:dyDescent="0.25">
      <c r="A46" s="17" t="s">
        <v>83</v>
      </c>
      <c r="B46" s="9">
        <v>298089</v>
      </c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17" t="s">
        <v>149</v>
      </c>
      <c r="B47" s="9">
        <v>0</v>
      </c>
      <c r="C47" s="9">
        <v>0</v>
      </c>
      <c r="D47" s="9">
        <v>1447474</v>
      </c>
      <c r="E47" s="9"/>
      <c r="F47" s="9"/>
    </row>
    <row r="48" spans="1:6" ht="25.5" x14ac:dyDescent="0.25">
      <c r="A48" s="17" t="s">
        <v>86</v>
      </c>
      <c r="B48" s="9">
        <v>0</v>
      </c>
      <c r="C48" s="9">
        <v>0</v>
      </c>
      <c r="D48" s="9"/>
      <c r="E48" s="9"/>
      <c r="F48" s="9"/>
    </row>
    <row r="49" spans="1:6" ht="38.25" x14ac:dyDescent="0.25">
      <c r="A49" s="41" t="s">
        <v>77</v>
      </c>
      <c r="B49" s="67">
        <f>SUM(B50)</f>
        <v>0</v>
      </c>
      <c r="C49" s="67">
        <f>SUM(C50)</f>
        <v>2655</v>
      </c>
      <c r="D49" s="67">
        <f>SUM(D50)</f>
        <v>1000</v>
      </c>
      <c r="E49" s="67">
        <f>SUM(E50)</f>
        <v>1000</v>
      </c>
      <c r="F49" s="67">
        <f>SUM(F50)</f>
        <v>1000</v>
      </c>
    </row>
    <row r="50" spans="1:6" ht="51" x14ac:dyDescent="0.25">
      <c r="A50" s="37" t="s">
        <v>78</v>
      </c>
      <c r="B50" s="9">
        <v>0</v>
      </c>
      <c r="C50" s="9">
        <v>2655</v>
      </c>
      <c r="D50" s="9">
        <v>1000</v>
      </c>
      <c r="E50" s="9">
        <v>1000</v>
      </c>
      <c r="F50" s="9">
        <v>1000</v>
      </c>
    </row>
    <row r="51" spans="1:6" x14ac:dyDescent="0.25">
      <c r="A51" s="41" t="s">
        <v>84</v>
      </c>
      <c r="B51" s="67">
        <f>SUM(B52)</f>
        <v>0</v>
      </c>
      <c r="C51" s="67">
        <f>SUM(C52)</f>
        <v>0</v>
      </c>
      <c r="D51" s="67"/>
      <c r="E51" s="67"/>
      <c r="F51" s="67"/>
    </row>
    <row r="52" spans="1:6" ht="25.5" x14ac:dyDescent="0.25">
      <c r="A52" s="37" t="s">
        <v>85</v>
      </c>
      <c r="B52" s="9">
        <v>0</v>
      </c>
      <c r="C52" s="9">
        <v>0</v>
      </c>
      <c r="D52" s="9"/>
      <c r="E52" s="9"/>
      <c r="F52" s="9"/>
    </row>
  </sheetData>
  <mergeCells count="5">
    <mergeCell ref="A3:F3"/>
    <mergeCell ref="A5:F5"/>
    <mergeCell ref="A7:F7"/>
    <mergeCell ref="A30:F30"/>
    <mergeCell ref="A1:J1"/>
  </mergeCells>
  <pageMargins left="0.7" right="0.7" top="0.75" bottom="0.75" header="0.3" footer="0.3"/>
  <pageSetup paperSize="9" scale="81" fitToHeight="0" orientation="landscape" r:id="rId1"/>
  <rowBreaks count="1" manualBreakCount="1">
    <brk id="2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zoomScaleNormal="100"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84" t="s">
        <v>24</v>
      </c>
      <c r="B3" s="84"/>
      <c r="C3" s="84"/>
      <c r="D3" s="84"/>
      <c r="E3" s="85"/>
      <c r="F3" s="8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4" t="s">
        <v>4</v>
      </c>
      <c r="B5" s="86"/>
      <c r="C5" s="86"/>
      <c r="D5" s="86"/>
      <c r="E5" s="86"/>
      <c r="F5" s="8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84" t="s">
        <v>14</v>
      </c>
      <c r="B7" s="102"/>
      <c r="C7" s="102"/>
      <c r="D7" s="102"/>
      <c r="E7" s="102"/>
      <c r="F7" s="10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20" t="s">
        <v>48</v>
      </c>
      <c r="B9" s="19" t="s">
        <v>136</v>
      </c>
      <c r="C9" s="20" t="s">
        <v>137</v>
      </c>
      <c r="D9" s="20" t="s">
        <v>139</v>
      </c>
      <c r="E9" s="20" t="s">
        <v>36</v>
      </c>
      <c r="F9" s="20" t="s">
        <v>140</v>
      </c>
    </row>
    <row r="10" spans="1:10" ht="15.75" customHeight="1" x14ac:dyDescent="0.25">
      <c r="A10" s="11" t="s">
        <v>15</v>
      </c>
      <c r="B10" s="71">
        <f>SUM(B17)</f>
        <v>6143428</v>
      </c>
      <c r="C10" s="71">
        <f>SUM(C11+C17)</f>
        <v>6772850</v>
      </c>
      <c r="D10" s="71">
        <f>SUM(D11+D17)</f>
        <v>9757144</v>
      </c>
      <c r="E10" s="71">
        <f>SUM(E17)</f>
        <v>7879000</v>
      </c>
      <c r="F10" s="71">
        <f>SUM(F17)</f>
        <v>7884000</v>
      </c>
    </row>
    <row r="11" spans="1:10" ht="15.75" customHeight="1" x14ac:dyDescent="0.25">
      <c r="A11" s="11" t="s">
        <v>16</v>
      </c>
      <c r="B11" s="8"/>
      <c r="C11" s="71">
        <f>SUM(C12)</f>
        <v>524809</v>
      </c>
      <c r="D11" s="8">
        <f>SUM(D12)</f>
        <v>485570</v>
      </c>
      <c r="E11" s="8"/>
      <c r="F11" s="8"/>
    </row>
    <row r="12" spans="1:10" ht="25.5" x14ac:dyDescent="0.25">
      <c r="A12" s="17" t="s">
        <v>17</v>
      </c>
      <c r="B12" s="8"/>
      <c r="C12" s="75">
        <f>SUM(C13)</f>
        <v>524809</v>
      </c>
      <c r="D12" s="8">
        <f>SUM(D13)</f>
        <v>485570</v>
      </c>
      <c r="E12" s="8"/>
      <c r="F12" s="8"/>
    </row>
    <row r="13" spans="1:10" x14ac:dyDescent="0.25">
      <c r="A13" s="17" t="s">
        <v>144</v>
      </c>
      <c r="B13" s="8"/>
      <c r="C13" s="8">
        <v>524809</v>
      </c>
      <c r="D13" s="8">
        <v>485570</v>
      </c>
      <c r="E13" s="8"/>
      <c r="F13" s="8"/>
    </row>
    <row r="14" spans="1:10" x14ac:dyDescent="0.25">
      <c r="A14" s="16" t="s">
        <v>18</v>
      </c>
      <c r="B14" s="8"/>
      <c r="C14" s="8"/>
      <c r="D14" s="8"/>
      <c r="E14" s="8"/>
      <c r="F14" s="8"/>
    </row>
    <row r="15" spans="1:10" x14ac:dyDescent="0.25">
      <c r="A15" s="11" t="s">
        <v>19</v>
      </c>
      <c r="B15" s="8"/>
      <c r="C15" s="8"/>
      <c r="D15" s="8"/>
      <c r="E15" s="8"/>
      <c r="F15" s="8"/>
    </row>
    <row r="16" spans="1:10" ht="25.5" x14ac:dyDescent="0.25">
      <c r="A16" s="18" t="s">
        <v>20</v>
      </c>
      <c r="B16" s="8"/>
      <c r="C16" s="8"/>
      <c r="D16" s="8"/>
      <c r="E16" s="8"/>
      <c r="F16" s="8"/>
    </row>
    <row r="17" spans="1:6" x14ac:dyDescent="0.25">
      <c r="A17" s="11" t="s">
        <v>88</v>
      </c>
      <c r="B17" s="71">
        <f>SUM(B18+B20)</f>
        <v>6143428</v>
      </c>
      <c r="C17" s="71">
        <f>SUM(C18+C20)</f>
        <v>6248041</v>
      </c>
      <c r="D17" s="71">
        <f>SUM(D18+D20)</f>
        <v>9271574</v>
      </c>
      <c r="E17" s="71">
        <f>SUM(E18+E20)</f>
        <v>7879000</v>
      </c>
      <c r="F17" s="71">
        <f>SUM(F18+F20)</f>
        <v>7884000</v>
      </c>
    </row>
    <row r="18" spans="1:6" x14ac:dyDescent="0.25">
      <c r="A18" s="17" t="s">
        <v>89</v>
      </c>
      <c r="B18" s="8">
        <f>SUM(B19)</f>
        <v>6136028</v>
      </c>
      <c r="C18" s="8">
        <f>SUM(C19)</f>
        <v>6221497</v>
      </c>
      <c r="D18" s="8">
        <f>SUM(D19)</f>
        <v>9271574</v>
      </c>
      <c r="E18" s="8">
        <f>SUM(E19)</f>
        <v>7879000</v>
      </c>
      <c r="F18" s="8">
        <f>SUM(F19)</f>
        <v>7884000</v>
      </c>
    </row>
    <row r="19" spans="1:6" x14ac:dyDescent="0.25">
      <c r="A19" s="16" t="s">
        <v>90</v>
      </c>
      <c r="B19" s="8">
        <v>6136028</v>
      </c>
      <c r="C19" s="8">
        <v>6221497</v>
      </c>
      <c r="D19" s="8">
        <v>9271574</v>
      </c>
      <c r="E19" s="8">
        <v>7879000</v>
      </c>
      <c r="F19" s="8">
        <v>7884000</v>
      </c>
    </row>
    <row r="20" spans="1:6" x14ac:dyDescent="0.25">
      <c r="A20" s="17" t="s">
        <v>91</v>
      </c>
      <c r="B20" s="8">
        <f>SUM(B21)</f>
        <v>7400</v>
      </c>
      <c r="C20" s="8">
        <f>SUM(C21)</f>
        <v>26544</v>
      </c>
      <c r="D20" s="8">
        <f>SUM(D21)</f>
        <v>0</v>
      </c>
      <c r="E20" s="8">
        <f>SUM(E21)</f>
        <v>0</v>
      </c>
      <c r="F20" s="8">
        <f>SUM(F21)</f>
        <v>0</v>
      </c>
    </row>
    <row r="21" spans="1:6" x14ac:dyDescent="0.25">
      <c r="A21" s="16" t="s">
        <v>92</v>
      </c>
      <c r="B21" s="8">
        <v>7400</v>
      </c>
      <c r="C21" s="8">
        <v>26544</v>
      </c>
      <c r="D21" s="8">
        <v>0</v>
      </c>
      <c r="E21" s="8">
        <v>0</v>
      </c>
      <c r="F21" s="8">
        <v>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zoomScaleNormal="100"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4" t="s">
        <v>24</v>
      </c>
      <c r="B3" s="84"/>
      <c r="C3" s="84"/>
      <c r="D3" s="84"/>
      <c r="E3" s="84"/>
      <c r="F3" s="84"/>
      <c r="G3" s="84"/>
      <c r="H3" s="8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4" t="s">
        <v>55</v>
      </c>
      <c r="B5" s="84"/>
      <c r="C5" s="84"/>
      <c r="D5" s="84"/>
      <c r="E5" s="84"/>
      <c r="F5" s="84"/>
      <c r="G5" s="84"/>
      <c r="H5" s="8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20" t="s">
        <v>5</v>
      </c>
      <c r="B7" s="19" t="s">
        <v>6</v>
      </c>
      <c r="C7" s="19" t="s">
        <v>35</v>
      </c>
      <c r="D7" s="19" t="s">
        <v>136</v>
      </c>
      <c r="E7" s="20" t="s">
        <v>137</v>
      </c>
      <c r="F7" s="20" t="s">
        <v>139</v>
      </c>
      <c r="G7" s="20" t="s">
        <v>36</v>
      </c>
      <c r="H7" s="20" t="s">
        <v>140</v>
      </c>
    </row>
    <row r="8" spans="1:10" x14ac:dyDescent="0.25">
      <c r="A8" s="39"/>
      <c r="B8" s="40"/>
      <c r="C8" s="38" t="s">
        <v>57</v>
      </c>
      <c r="D8" s="64">
        <f>SUM(D9)</f>
        <v>0</v>
      </c>
      <c r="E8" s="64">
        <f>SUM(E9+E12)</f>
        <v>337840</v>
      </c>
      <c r="F8" s="64">
        <f>SUM(F9+F12)</f>
        <v>337840</v>
      </c>
      <c r="G8" s="64">
        <f>SUM(G9+G12)</f>
        <v>337840</v>
      </c>
      <c r="H8" s="64">
        <f>SUM(H9+H12)</f>
        <v>337840</v>
      </c>
    </row>
    <row r="9" spans="1:10" ht="25.5" x14ac:dyDescent="0.25">
      <c r="A9" s="11">
        <v>8</v>
      </c>
      <c r="B9" s="11"/>
      <c r="C9" s="11" t="s">
        <v>21</v>
      </c>
      <c r="D9" s="71">
        <f>SUM(D10)</f>
        <v>0</v>
      </c>
      <c r="E9" s="71">
        <f>SUM(E10)</f>
        <v>0</v>
      </c>
      <c r="F9" s="71">
        <f>SUM(F10)</f>
        <v>0</v>
      </c>
      <c r="G9" s="71">
        <f>SUM(G10)</f>
        <v>0</v>
      </c>
      <c r="H9" s="71">
        <f>SUM(H10)</f>
        <v>0</v>
      </c>
    </row>
    <row r="10" spans="1:10" ht="25.5" x14ac:dyDescent="0.25">
      <c r="A10" s="11"/>
      <c r="B10" s="15">
        <v>83</v>
      </c>
      <c r="C10" s="15" t="s">
        <v>93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10" x14ac:dyDescent="0.25">
      <c r="A11" s="11"/>
      <c r="B11" s="15"/>
      <c r="C11" s="42"/>
      <c r="D11" s="8"/>
      <c r="E11" s="8"/>
      <c r="F11" s="8"/>
      <c r="G11" s="8"/>
      <c r="H11" s="8"/>
    </row>
    <row r="12" spans="1:10" x14ac:dyDescent="0.25">
      <c r="A12" s="11"/>
      <c r="B12" s="15"/>
      <c r="C12" s="38" t="s">
        <v>59</v>
      </c>
      <c r="D12" s="64">
        <f t="shared" ref="D12:H13" si="0">SUM(D13)</f>
        <v>337840</v>
      </c>
      <c r="E12" s="64">
        <f t="shared" si="0"/>
        <v>337840</v>
      </c>
      <c r="F12" s="64">
        <f t="shared" si="0"/>
        <v>337840</v>
      </c>
      <c r="G12" s="64">
        <f t="shared" si="0"/>
        <v>337840</v>
      </c>
      <c r="H12" s="64">
        <f t="shared" si="0"/>
        <v>337840</v>
      </c>
    </row>
    <row r="13" spans="1:10" ht="25.5" x14ac:dyDescent="0.25">
      <c r="A13" s="14">
        <v>5</v>
      </c>
      <c r="B13" s="14"/>
      <c r="C13" s="24" t="s">
        <v>22</v>
      </c>
      <c r="D13" s="71">
        <f t="shared" si="0"/>
        <v>337840</v>
      </c>
      <c r="E13" s="71">
        <f t="shared" si="0"/>
        <v>337840</v>
      </c>
      <c r="F13" s="71">
        <f t="shared" si="0"/>
        <v>337840</v>
      </c>
      <c r="G13" s="71">
        <f t="shared" si="0"/>
        <v>337840</v>
      </c>
      <c r="H13" s="71">
        <f t="shared" si="0"/>
        <v>337840</v>
      </c>
    </row>
    <row r="14" spans="1:10" ht="25.5" x14ac:dyDescent="0.25">
      <c r="A14" s="15"/>
      <c r="B14" s="15">
        <v>54</v>
      </c>
      <c r="C14" s="25" t="s">
        <v>28</v>
      </c>
      <c r="D14" s="8">
        <v>337840</v>
      </c>
      <c r="E14" s="8">
        <v>337840</v>
      </c>
      <c r="F14" s="8">
        <v>337840</v>
      </c>
      <c r="G14" s="8">
        <v>337840</v>
      </c>
      <c r="H14" s="8">
        <v>337840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8"/>
  <sheetViews>
    <sheetView workbookViewId="0">
      <selection sqref="A1:J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4" t="s">
        <v>24</v>
      </c>
      <c r="B3" s="84"/>
      <c r="C3" s="84"/>
      <c r="D3" s="84"/>
      <c r="E3" s="84"/>
      <c r="F3" s="84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4" t="s">
        <v>56</v>
      </c>
      <c r="B5" s="84"/>
      <c r="C5" s="84"/>
      <c r="D5" s="84"/>
      <c r="E5" s="84"/>
      <c r="F5" s="84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9" t="s">
        <v>48</v>
      </c>
      <c r="B7" s="19" t="s">
        <v>136</v>
      </c>
      <c r="C7" s="20" t="s">
        <v>137</v>
      </c>
      <c r="D7" s="20" t="s">
        <v>139</v>
      </c>
      <c r="E7" s="20" t="s">
        <v>36</v>
      </c>
      <c r="F7" s="20" t="s">
        <v>140</v>
      </c>
    </row>
    <row r="8" spans="1:10" x14ac:dyDescent="0.25">
      <c r="A8" s="11" t="s">
        <v>57</v>
      </c>
      <c r="B8" s="64">
        <f t="shared" ref="B8:F9" si="0">SUM(B9)</f>
        <v>0</v>
      </c>
      <c r="C8" s="64">
        <f t="shared" si="0"/>
        <v>0</v>
      </c>
      <c r="D8" s="64">
        <f t="shared" si="0"/>
        <v>0</v>
      </c>
      <c r="E8" s="64">
        <f t="shared" si="0"/>
        <v>0</v>
      </c>
      <c r="F8" s="64">
        <f t="shared" si="0"/>
        <v>0</v>
      </c>
    </row>
    <row r="9" spans="1:10" ht="25.5" x14ac:dyDescent="0.25">
      <c r="A9" s="11" t="s">
        <v>58</v>
      </c>
      <c r="B9" s="71">
        <f t="shared" si="0"/>
        <v>0</v>
      </c>
      <c r="C9" s="71">
        <f t="shared" si="0"/>
        <v>0</v>
      </c>
      <c r="D9" s="71">
        <f t="shared" si="0"/>
        <v>0</v>
      </c>
      <c r="E9" s="71">
        <f t="shared" si="0"/>
        <v>0</v>
      </c>
      <c r="F9" s="71">
        <f t="shared" si="0"/>
        <v>0</v>
      </c>
    </row>
    <row r="10" spans="1:10" ht="25.5" x14ac:dyDescent="0.25">
      <c r="A10" s="17" t="s">
        <v>85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10" x14ac:dyDescent="0.25">
      <c r="A11" s="17"/>
      <c r="B11" s="8"/>
      <c r="C11" s="8"/>
      <c r="D11" s="8"/>
      <c r="E11" s="8"/>
      <c r="F11" s="8"/>
    </row>
    <row r="12" spans="1:10" x14ac:dyDescent="0.25">
      <c r="A12" s="11" t="s">
        <v>59</v>
      </c>
      <c r="B12" s="64">
        <f>SUM(B13+B15+B17)</f>
        <v>337840</v>
      </c>
      <c r="C12" s="64">
        <f>SUM(C13+C15+C17)</f>
        <v>337840</v>
      </c>
      <c r="D12" s="64">
        <f>SUM(D13+D15)</f>
        <v>337840</v>
      </c>
      <c r="E12" s="64">
        <f>SUM(E13+E15)</f>
        <v>337840</v>
      </c>
      <c r="F12" s="64">
        <f>SUM(F13+F15)</f>
        <v>337840</v>
      </c>
    </row>
    <row r="13" spans="1:10" ht="25.5" x14ac:dyDescent="0.25">
      <c r="A13" s="24" t="s">
        <v>50</v>
      </c>
      <c r="B13" s="71">
        <f>SUM(B14)</f>
        <v>265446</v>
      </c>
      <c r="C13" s="71">
        <f>SUM(C14)</f>
        <v>265445</v>
      </c>
      <c r="D13" s="71">
        <f>SUM(D14)</f>
        <v>265445</v>
      </c>
      <c r="E13" s="71">
        <f>SUM(E14)</f>
        <v>265445</v>
      </c>
      <c r="F13" s="71">
        <f>SUM(F14)</f>
        <v>265445</v>
      </c>
    </row>
    <row r="14" spans="1:10" ht="25.5" x14ac:dyDescent="0.25">
      <c r="A14" s="17" t="s">
        <v>79</v>
      </c>
      <c r="B14" s="8">
        <v>265446</v>
      </c>
      <c r="C14" s="8">
        <v>265445</v>
      </c>
      <c r="D14" s="8">
        <v>265445</v>
      </c>
      <c r="E14" s="8">
        <v>265445</v>
      </c>
      <c r="F14" s="8">
        <v>265445</v>
      </c>
    </row>
    <row r="15" spans="1:10" x14ac:dyDescent="0.25">
      <c r="A15" s="24" t="s">
        <v>53</v>
      </c>
      <c r="B15" s="71">
        <f>SUM(B16)</f>
        <v>72394</v>
      </c>
      <c r="C15" s="71">
        <f>SUM(C16)</f>
        <v>72395</v>
      </c>
      <c r="D15" s="71">
        <f>SUM(D16)</f>
        <v>72395</v>
      </c>
      <c r="E15" s="71">
        <f>SUM(E16)</f>
        <v>72395</v>
      </c>
      <c r="F15" s="71">
        <f>SUM(F16)</f>
        <v>72395</v>
      </c>
    </row>
    <row r="16" spans="1:10" x14ac:dyDescent="0.25">
      <c r="A16" s="13" t="s">
        <v>54</v>
      </c>
      <c r="B16" s="8">
        <v>72394</v>
      </c>
      <c r="C16" s="8">
        <v>72395</v>
      </c>
      <c r="D16" s="8">
        <v>72395</v>
      </c>
      <c r="E16" s="8">
        <v>72395</v>
      </c>
      <c r="F16" s="8">
        <v>72395</v>
      </c>
    </row>
    <row r="17" spans="1:6" ht="25.5" x14ac:dyDescent="0.25">
      <c r="A17" s="11" t="s">
        <v>58</v>
      </c>
      <c r="B17" s="71">
        <f>SUM(B18)</f>
        <v>0</v>
      </c>
      <c r="C17" s="71">
        <f>SUM(C18)</f>
        <v>0</v>
      </c>
      <c r="D17" s="71">
        <f>SUM(D18)</f>
        <v>0</v>
      </c>
      <c r="E17" s="71">
        <f>SUM(E18)</f>
        <v>0</v>
      </c>
      <c r="F17" s="71">
        <f>SUM(F18)</f>
        <v>0</v>
      </c>
    </row>
    <row r="18" spans="1:6" ht="25.5" x14ac:dyDescent="0.25">
      <c r="A18" s="17" t="s">
        <v>85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1"/>
  <sheetViews>
    <sheetView topLeftCell="A10" zoomScaleNormal="100"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1" max="11" width="10.140625" bestFit="1" customWidth="1"/>
    <col min="12" max="12" width="12.7109375" bestFit="1" customWidth="1"/>
  </cols>
  <sheetData>
    <row r="1" spans="1:12" ht="42" customHeight="1" x14ac:dyDescent="0.25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2" ht="18" customHeight="1" x14ac:dyDescent="0.25">
      <c r="A3" s="84" t="s">
        <v>23</v>
      </c>
      <c r="B3" s="86"/>
      <c r="C3" s="86"/>
      <c r="D3" s="86"/>
      <c r="E3" s="86"/>
      <c r="F3" s="86"/>
      <c r="G3" s="86"/>
      <c r="H3" s="86"/>
      <c r="I3" s="86"/>
    </row>
    <row r="4" spans="1:12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2" ht="25.5" customHeight="1" x14ac:dyDescent="0.25">
      <c r="A5" s="112" t="s">
        <v>25</v>
      </c>
      <c r="B5" s="116"/>
      <c r="C5" s="117"/>
      <c r="D5" s="19" t="s">
        <v>26</v>
      </c>
      <c r="E5" s="19" t="s">
        <v>136</v>
      </c>
      <c r="F5" s="20" t="s">
        <v>137</v>
      </c>
      <c r="G5" s="20" t="s">
        <v>139</v>
      </c>
      <c r="H5" s="20" t="s">
        <v>36</v>
      </c>
      <c r="I5" s="20" t="s">
        <v>140</v>
      </c>
    </row>
    <row r="6" spans="1:12" ht="25.5" customHeight="1" x14ac:dyDescent="0.25">
      <c r="A6" s="118" t="s">
        <v>160</v>
      </c>
      <c r="B6" s="119"/>
      <c r="C6" s="119"/>
      <c r="D6" s="120"/>
      <c r="E6" s="121">
        <f>SUM(E7:E11)</f>
        <v>6481268</v>
      </c>
      <c r="F6" s="122">
        <f>SUM(F7:F11)</f>
        <v>6330435</v>
      </c>
      <c r="G6" s="122">
        <f>SUM(G7:G11)</f>
        <v>9714984</v>
      </c>
      <c r="H6" s="122">
        <f>SUM(H7:H11)</f>
        <v>8216840</v>
      </c>
      <c r="I6" s="122">
        <f>SUM(I7:I11)</f>
        <v>8221840</v>
      </c>
    </row>
    <row r="7" spans="1:12" ht="21.75" customHeight="1" x14ac:dyDescent="0.25">
      <c r="A7" s="118" t="s">
        <v>161</v>
      </c>
      <c r="B7" s="119"/>
      <c r="C7" s="119"/>
      <c r="D7" s="120"/>
      <c r="E7" s="121">
        <f>SUM(E67+E72+E77+E84+E89+E94)</f>
        <v>864815</v>
      </c>
      <c r="F7" s="122">
        <f>SUM(F65+F70+F75+F82+F92+F98+F104)</f>
        <v>1134443</v>
      </c>
      <c r="G7" s="122">
        <f>SUM(G66+G72+G77+G84+G106)</f>
        <v>1068668</v>
      </c>
      <c r="H7" s="122">
        <f>SUM(H67+H72+H77+H84)</f>
        <v>583098</v>
      </c>
      <c r="I7" s="122">
        <f>SUM(I65+I70+I75+I82)</f>
        <v>583098</v>
      </c>
    </row>
    <row r="8" spans="1:12" ht="17.25" customHeight="1" x14ac:dyDescent="0.25">
      <c r="A8" s="118" t="s">
        <v>162</v>
      </c>
      <c r="B8" s="119"/>
      <c r="C8" s="119"/>
      <c r="D8" s="120"/>
      <c r="E8" s="121">
        <f>SUM(E14)</f>
        <v>1392096</v>
      </c>
      <c r="F8" s="122">
        <f>SUM(F14)</f>
        <v>1876683</v>
      </c>
      <c r="G8" s="122">
        <f>SUM(G14)</f>
        <v>1741050</v>
      </c>
      <c r="H8" s="122">
        <f>SUM(H14)</f>
        <v>2291050</v>
      </c>
      <c r="I8" s="122">
        <f>SUM(I14)</f>
        <v>2291050</v>
      </c>
    </row>
    <row r="9" spans="1:12" ht="19.5" customHeight="1" x14ac:dyDescent="0.25">
      <c r="A9" s="118" t="s">
        <v>163</v>
      </c>
      <c r="B9" s="119"/>
      <c r="C9" s="119"/>
      <c r="D9" s="120"/>
      <c r="E9" s="121">
        <f>SUM(E24+E27)</f>
        <v>3857221</v>
      </c>
      <c r="F9" s="122">
        <f>SUM(F24+F27)</f>
        <v>3316654</v>
      </c>
      <c r="G9" s="122">
        <f>SUM(G24+G27)</f>
        <v>5336792</v>
      </c>
      <c r="H9" s="122">
        <f>SUM(H24+H27)</f>
        <v>5341692</v>
      </c>
      <c r="I9" s="122">
        <f>SUM(I27+I24)</f>
        <v>5346692</v>
      </c>
    </row>
    <row r="10" spans="1:12" ht="19.5" customHeight="1" x14ac:dyDescent="0.25">
      <c r="A10" s="118" t="s">
        <v>164</v>
      </c>
      <c r="B10" s="119"/>
      <c r="C10" s="119"/>
      <c r="D10" s="120"/>
      <c r="E10" s="121">
        <f>SUM(E39+E46+E50+E55+E59)</f>
        <v>367136</v>
      </c>
      <c r="F10" s="122">
        <v>0</v>
      </c>
      <c r="G10" s="122">
        <f>SUM(G39+G42+G59)</f>
        <v>1567474</v>
      </c>
      <c r="H10" s="122">
        <v>0</v>
      </c>
      <c r="I10" s="122">
        <v>0</v>
      </c>
    </row>
    <row r="11" spans="1:12" ht="27" customHeight="1" x14ac:dyDescent="0.25">
      <c r="A11" s="118" t="s">
        <v>166</v>
      </c>
      <c r="B11" s="119"/>
      <c r="C11" s="119"/>
      <c r="D11" s="120"/>
      <c r="E11" s="121">
        <f>SUM(E36)</f>
        <v>0</v>
      </c>
      <c r="F11" s="122">
        <f>SUM(F36)</f>
        <v>2655</v>
      </c>
      <c r="G11" s="122">
        <f>SUM(G36)</f>
        <v>1000</v>
      </c>
      <c r="H11" s="122">
        <f>SUM(H36)</f>
        <v>1000</v>
      </c>
      <c r="I11" s="122">
        <f>SUM(I36)</f>
        <v>1000</v>
      </c>
    </row>
    <row r="12" spans="1:12" ht="42" customHeight="1" x14ac:dyDescent="0.25">
      <c r="A12" s="103" t="s">
        <v>94</v>
      </c>
      <c r="B12" s="104"/>
      <c r="C12" s="105"/>
      <c r="D12" s="27" t="s">
        <v>95</v>
      </c>
      <c r="E12" s="71">
        <f>SUM(E13)</f>
        <v>5616453</v>
      </c>
      <c r="F12" s="72">
        <f>SUM(F13+F49)</f>
        <v>5195992</v>
      </c>
      <c r="G12" s="72">
        <f>SUM(G13+G49)</f>
        <v>8646316</v>
      </c>
      <c r="H12" s="72">
        <f>SUM(H13)</f>
        <v>7633742</v>
      </c>
      <c r="I12" s="72">
        <f>SUM(I13)</f>
        <v>7638742</v>
      </c>
      <c r="K12" s="66"/>
    </row>
    <row r="13" spans="1:12" ht="25.5" customHeight="1" x14ac:dyDescent="0.25">
      <c r="A13" s="103" t="s">
        <v>96</v>
      </c>
      <c r="B13" s="104"/>
      <c r="C13" s="105"/>
      <c r="D13" s="27" t="s">
        <v>97</v>
      </c>
      <c r="E13" s="71">
        <f>SUM(E14+E24+E27+E39+E45+E49+E54)</f>
        <v>5616453</v>
      </c>
      <c r="F13" s="72">
        <f>SUM(F14+F27+F24+F36)</f>
        <v>5195992</v>
      </c>
      <c r="G13" s="72">
        <f>SUM(G14+G24+G27+G36+G42+G58)</f>
        <v>8646316</v>
      </c>
      <c r="H13" s="72">
        <f>SUM(H14+H24+H27+H36)</f>
        <v>7633742</v>
      </c>
      <c r="I13" s="72">
        <f>SUM(I14+I24+I27+I36)</f>
        <v>7638742</v>
      </c>
      <c r="K13" s="66"/>
    </row>
    <row r="14" spans="1:12" ht="25.5" customHeight="1" x14ac:dyDescent="0.25">
      <c r="A14" s="106" t="s">
        <v>158</v>
      </c>
      <c r="B14" s="107"/>
      <c r="C14" s="108"/>
      <c r="D14" s="37" t="s">
        <v>159</v>
      </c>
      <c r="E14" s="75">
        <f>SUM(E15+E20+E22)</f>
        <v>1392096</v>
      </c>
      <c r="F14" s="73">
        <f>SUM(F15+F22)</f>
        <v>1876683</v>
      </c>
      <c r="G14" s="73">
        <f>SUM(G15+G20+G22)</f>
        <v>1741050</v>
      </c>
      <c r="H14" s="73">
        <f>SUM(H15+H22)</f>
        <v>2291050</v>
      </c>
      <c r="I14" s="74">
        <f>SUM(I15+I20+I22)</f>
        <v>2291050</v>
      </c>
      <c r="K14" s="66"/>
    </row>
    <row r="15" spans="1:12" x14ac:dyDescent="0.25">
      <c r="A15" s="113">
        <v>3</v>
      </c>
      <c r="B15" s="114"/>
      <c r="C15" s="115"/>
      <c r="D15" s="26" t="s">
        <v>10</v>
      </c>
      <c r="E15" s="8">
        <f>SUM(E16:E19)</f>
        <v>1296654</v>
      </c>
      <c r="F15" s="9">
        <f>SUM(F16:F19)</f>
        <v>1804288</v>
      </c>
      <c r="G15" s="9">
        <f>SUM(G16:G19)</f>
        <v>1666955</v>
      </c>
      <c r="H15" s="9">
        <f>SUM(H16:H18)</f>
        <v>2218655</v>
      </c>
      <c r="I15" s="10">
        <f>SUM(I16:I18)</f>
        <v>2168655</v>
      </c>
      <c r="K15" s="66"/>
      <c r="L15" s="81"/>
    </row>
    <row r="16" spans="1:12" x14ac:dyDescent="0.25">
      <c r="A16" s="109">
        <v>31</v>
      </c>
      <c r="B16" s="110"/>
      <c r="C16" s="111"/>
      <c r="D16" s="26" t="s">
        <v>11</v>
      </c>
      <c r="E16" s="8">
        <v>545209</v>
      </c>
      <c r="F16" s="9">
        <v>1025658</v>
      </c>
      <c r="G16" s="9">
        <v>1082359</v>
      </c>
      <c r="H16" s="9">
        <v>1254615</v>
      </c>
      <c r="I16" s="10">
        <v>1086120</v>
      </c>
      <c r="K16" s="66"/>
    </row>
    <row r="17" spans="1:9" x14ac:dyDescent="0.25">
      <c r="A17" s="109">
        <v>32</v>
      </c>
      <c r="B17" s="110"/>
      <c r="C17" s="111"/>
      <c r="D17" s="26" t="s">
        <v>27</v>
      </c>
      <c r="E17" s="8">
        <v>650925</v>
      </c>
      <c r="F17" s="9">
        <v>724483</v>
      </c>
      <c r="G17" s="9">
        <v>526860</v>
      </c>
      <c r="H17" s="9">
        <v>911310</v>
      </c>
      <c r="I17" s="10">
        <v>1034710</v>
      </c>
    </row>
    <row r="18" spans="1:9" ht="15" customHeight="1" x14ac:dyDescent="0.25">
      <c r="A18" s="61">
        <v>34</v>
      </c>
      <c r="B18" s="62"/>
      <c r="C18" s="63"/>
      <c r="D18" s="26" t="s">
        <v>73</v>
      </c>
      <c r="E18" s="8">
        <v>100520</v>
      </c>
      <c r="F18" s="9">
        <v>54147</v>
      </c>
      <c r="G18" s="9">
        <v>57736</v>
      </c>
      <c r="H18" s="9">
        <v>52730</v>
      </c>
      <c r="I18" s="10">
        <v>47825</v>
      </c>
    </row>
    <row r="19" spans="1:9" ht="14.25" customHeight="1" x14ac:dyDescent="0.25">
      <c r="A19" s="61">
        <v>38</v>
      </c>
      <c r="B19" s="62"/>
      <c r="C19" s="63"/>
      <c r="D19" s="26" t="s">
        <v>98</v>
      </c>
      <c r="E19" s="8">
        <v>0</v>
      </c>
      <c r="F19" s="9">
        <v>0</v>
      </c>
      <c r="G19" s="9">
        <v>0</v>
      </c>
      <c r="H19" s="9">
        <v>0</v>
      </c>
      <c r="I19" s="10">
        <v>0</v>
      </c>
    </row>
    <row r="20" spans="1:9" ht="30" customHeight="1" x14ac:dyDescent="0.25">
      <c r="A20" s="61">
        <v>4</v>
      </c>
      <c r="B20" s="62"/>
      <c r="C20" s="63"/>
      <c r="D20" s="26" t="s">
        <v>12</v>
      </c>
      <c r="E20" s="8">
        <f>SUM(E21:E21)</f>
        <v>23047</v>
      </c>
      <c r="F20" s="9">
        <f>SUM(F21)</f>
        <v>0</v>
      </c>
      <c r="G20" s="9">
        <f>SUM(G21:G21)</f>
        <v>1700</v>
      </c>
      <c r="H20" s="9">
        <f>SUM(H21:H21)</f>
        <v>0</v>
      </c>
      <c r="I20" s="10">
        <f>SUM(I21:I21)</f>
        <v>50000</v>
      </c>
    </row>
    <row r="21" spans="1:9" ht="25.5" x14ac:dyDescent="0.25">
      <c r="A21" s="61">
        <v>42</v>
      </c>
      <c r="B21" s="62"/>
      <c r="C21" s="63"/>
      <c r="D21" s="26" t="s">
        <v>34</v>
      </c>
      <c r="E21" s="8">
        <v>23047</v>
      </c>
      <c r="F21" s="9">
        <v>0</v>
      </c>
      <c r="G21" s="9">
        <v>1700</v>
      </c>
      <c r="H21" s="9">
        <v>0</v>
      </c>
      <c r="I21" s="10">
        <v>50000</v>
      </c>
    </row>
    <row r="22" spans="1:9" ht="25.5" x14ac:dyDescent="0.25">
      <c r="A22" s="61">
        <v>5</v>
      </c>
      <c r="B22" s="62"/>
      <c r="C22" s="63"/>
      <c r="D22" s="26" t="s">
        <v>22</v>
      </c>
      <c r="E22" s="8">
        <f>SUM(E23)</f>
        <v>72395</v>
      </c>
      <c r="F22" s="9">
        <f>SUM(F23)</f>
        <v>72395</v>
      </c>
      <c r="G22" s="9">
        <f>SUM(G23)</f>
        <v>72395</v>
      </c>
      <c r="H22" s="9">
        <f>SUM(H23)</f>
        <v>72395</v>
      </c>
      <c r="I22" s="10">
        <v>72395</v>
      </c>
    </row>
    <row r="23" spans="1:9" ht="25.5" x14ac:dyDescent="0.25">
      <c r="A23" s="61">
        <v>54</v>
      </c>
      <c r="B23" s="62"/>
      <c r="C23" s="63"/>
      <c r="D23" s="26" t="s">
        <v>28</v>
      </c>
      <c r="E23" s="8">
        <v>72395</v>
      </c>
      <c r="F23" s="9">
        <v>72395</v>
      </c>
      <c r="G23" s="9">
        <v>72395</v>
      </c>
      <c r="H23" s="9">
        <v>72395</v>
      </c>
      <c r="I23" s="10">
        <v>72395</v>
      </c>
    </row>
    <row r="24" spans="1:9" ht="25.5" x14ac:dyDescent="0.25">
      <c r="A24" s="106" t="s">
        <v>99</v>
      </c>
      <c r="B24" s="107"/>
      <c r="C24" s="108"/>
      <c r="D24" s="37" t="s">
        <v>100</v>
      </c>
      <c r="E24" s="75">
        <f t="shared" ref="E24:I25" si="0">SUM(E25)</f>
        <v>116212</v>
      </c>
      <c r="F24" s="9">
        <f t="shared" si="0"/>
        <v>125200</v>
      </c>
      <c r="G24" s="73">
        <f t="shared" si="0"/>
        <v>177200</v>
      </c>
      <c r="H24" s="73">
        <f t="shared" si="0"/>
        <v>182100</v>
      </c>
      <c r="I24" s="74">
        <f t="shared" si="0"/>
        <v>187100</v>
      </c>
    </row>
    <row r="25" spans="1:9" x14ac:dyDescent="0.25">
      <c r="A25" s="109">
        <v>3</v>
      </c>
      <c r="B25" s="110"/>
      <c r="C25" s="111"/>
      <c r="D25" s="26" t="s">
        <v>10</v>
      </c>
      <c r="E25" s="8">
        <f t="shared" si="0"/>
        <v>116212</v>
      </c>
      <c r="F25" s="9">
        <f t="shared" si="0"/>
        <v>125200</v>
      </c>
      <c r="G25" s="9">
        <f t="shared" si="0"/>
        <v>177200</v>
      </c>
      <c r="H25" s="9">
        <f t="shared" si="0"/>
        <v>182100</v>
      </c>
      <c r="I25" s="10">
        <f t="shared" si="0"/>
        <v>187100</v>
      </c>
    </row>
    <row r="26" spans="1:9" x14ac:dyDescent="0.25">
      <c r="A26" s="109">
        <v>32</v>
      </c>
      <c r="B26" s="110"/>
      <c r="C26" s="111"/>
      <c r="D26" s="26" t="s">
        <v>27</v>
      </c>
      <c r="E26" s="8">
        <v>116212</v>
      </c>
      <c r="F26" s="9">
        <v>125200</v>
      </c>
      <c r="G26" s="9">
        <v>177200</v>
      </c>
      <c r="H26" s="9">
        <v>182100</v>
      </c>
      <c r="I26" s="10">
        <v>187100</v>
      </c>
    </row>
    <row r="27" spans="1:9" ht="25.5" x14ac:dyDescent="0.25">
      <c r="A27" s="106" t="s">
        <v>101</v>
      </c>
      <c r="B27" s="107"/>
      <c r="C27" s="108"/>
      <c r="D27" s="37" t="s">
        <v>102</v>
      </c>
      <c r="E27" s="75">
        <f>SUM(E28+E32)</f>
        <v>3741009</v>
      </c>
      <c r="F27" s="73">
        <f>SUM(F28+F32)</f>
        <v>3191454</v>
      </c>
      <c r="G27" s="73">
        <f>SUM(G28+G32)</f>
        <v>5159592</v>
      </c>
      <c r="H27" s="73">
        <f>SUM(H28+H32)</f>
        <v>5159592</v>
      </c>
      <c r="I27" s="74">
        <f>SUM(I28+I32)</f>
        <v>5159592</v>
      </c>
    </row>
    <row r="28" spans="1:9" x14ac:dyDescent="0.25">
      <c r="A28" s="61">
        <v>3</v>
      </c>
      <c r="B28" s="62"/>
      <c r="C28" s="63"/>
      <c r="D28" s="26" t="s">
        <v>10</v>
      </c>
      <c r="E28" s="8">
        <f>SUM(E29:E31)</f>
        <v>3721395</v>
      </c>
      <c r="F28" s="9">
        <f>SUM(F29:F31)</f>
        <v>3189154</v>
      </c>
      <c r="G28" s="9">
        <f>SUM(G29:G31)</f>
        <v>5153892</v>
      </c>
      <c r="H28" s="9">
        <f>SUM(H29:H31)</f>
        <v>5055682</v>
      </c>
      <c r="I28" s="10">
        <f>SUM(I29:I31)</f>
        <v>5138682</v>
      </c>
    </row>
    <row r="29" spans="1:9" x14ac:dyDescent="0.25">
      <c r="A29" s="61">
        <v>31</v>
      </c>
      <c r="B29" s="62"/>
      <c r="C29" s="63"/>
      <c r="D29" s="26" t="s">
        <v>11</v>
      </c>
      <c r="E29" s="8">
        <v>2833463</v>
      </c>
      <c r="F29" s="9">
        <v>2072572</v>
      </c>
      <c r="G29" s="9">
        <v>3642791</v>
      </c>
      <c r="H29" s="9">
        <v>4075500</v>
      </c>
      <c r="I29" s="10">
        <v>4157500</v>
      </c>
    </row>
    <row r="30" spans="1:9" x14ac:dyDescent="0.25">
      <c r="A30" s="61">
        <v>32</v>
      </c>
      <c r="B30" s="62"/>
      <c r="C30" s="63"/>
      <c r="D30" s="26" t="s">
        <v>27</v>
      </c>
      <c r="E30" s="8">
        <v>879171</v>
      </c>
      <c r="F30" s="9">
        <v>1109482</v>
      </c>
      <c r="G30" s="9">
        <v>1499001</v>
      </c>
      <c r="H30" s="9">
        <v>973082</v>
      </c>
      <c r="I30" s="10">
        <v>974082</v>
      </c>
    </row>
    <row r="31" spans="1:9" x14ac:dyDescent="0.25">
      <c r="A31" s="61">
        <v>34</v>
      </c>
      <c r="B31" s="62"/>
      <c r="C31" s="63"/>
      <c r="D31" s="26" t="s">
        <v>73</v>
      </c>
      <c r="E31" s="8">
        <v>8761</v>
      </c>
      <c r="F31" s="9">
        <v>7100</v>
      </c>
      <c r="G31" s="9">
        <v>12100</v>
      </c>
      <c r="H31" s="9">
        <v>7100</v>
      </c>
      <c r="I31" s="10">
        <v>7100</v>
      </c>
    </row>
    <row r="32" spans="1:9" ht="32.25" customHeight="1" x14ac:dyDescent="0.25">
      <c r="A32" s="61">
        <v>4</v>
      </c>
      <c r="B32" s="62"/>
      <c r="C32" s="63"/>
      <c r="D32" s="26" t="s">
        <v>12</v>
      </c>
      <c r="E32" s="8">
        <f>SUM(E33:E34)</f>
        <v>19614</v>
      </c>
      <c r="F32" s="9">
        <f>SUM(F33:F34)</f>
        <v>2300</v>
      </c>
      <c r="G32" s="9">
        <f>SUM(G33:G34)</f>
        <v>5700</v>
      </c>
      <c r="H32" s="9">
        <f>SUM(H33:H35)</f>
        <v>103910</v>
      </c>
      <c r="I32" s="10">
        <f>SUM(I33:I34)</f>
        <v>20910</v>
      </c>
    </row>
    <row r="33" spans="1:9" ht="25.5" x14ac:dyDescent="0.25">
      <c r="A33" s="61">
        <v>41</v>
      </c>
      <c r="B33" s="62"/>
      <c r="C33" s="63"/>
      <c r="D33" s="26" t="s">
        <v>13</v>
      </c>
      <c r="E33" s="8">
        <v>3362</v>
      </c>
      <c r="F33" s="9">
        <v>800</v>
      </c>
      <c r="G33" s="9">
        <v>800</v>
      </c>
      <c r="H33" s="9">
        <v>1000</v>
      </c>
      <c r="I33" s="10">
        <v>3000</v>
      </c>
    </row>
    <row r="34" spans="1:9" ht="25.5" x14ac:dyDescent="0.25">
      <c r="A34" s="61">
        <v>42</v>
      </c>
      <c r="B34" s="62"/>
      <c r="C34" s="63"/>
      <c r="D34" s="26" t="s">
        <v>34</v>
      </c>
      <c r="E34" s="8">
        <v>16252</v>
      </c>
      <c r="F34" s="9">
        <v>1500</v>
      </c>
      <c r="G34" s="9">
        <v>4900</v>
      </c>
      <c r="H34" s="9">
        <v>15000</v>
      </c>
      <c r="I34" s="10">
        <v>17910</v>
      </c>
    </row>
    <row r="35" spans="1:9" ht="25.5" x14ac:dyDescent="0.25">
      <c r="A35" s="109">
        <v>45</v>
      </c>
      <c r="B35" s="110"/>
      <c r="C35" s="111"/>
      <c r="D35" s="26" t="s">
        <v>74</v>
      </c>
      <c r="E35" s="8">
        <v>0</v>
      </c>
      <c r="F35" s="9">
        <v>0</v>
      </c>
      <c r="G35" s="9">
        <v>0</v>
      </c>
      <c r="H35" s="9">
        <v>87910</v>
      </c>
      <c r="I35" s="10"/>
    </row>
    <row r="36" spans="1:9" ht="38.25" x14ac:dyDescent="0.25">
      <c r="A36" s="106" t="s">
        <v>103</v>
      </c>
      <c r="B36" s="107"/>
      <c r="C36" s="108"/>
      <c r="D36" s="37" t="s">
        <v>165</v>
      </c>
      <c r="E36" s="75">
        <f>SUM(E37)</f>
        <v>0</v>
      </c>
      <c r="F36" s="73">
        <f>SUM(F37)</f>
        <v>2655</v>
      </c>
      <c r="G36" s="73">
        <f>SUM(G37)</f>
        <v>1000</v>
      </c>
      <c r="H36" s="73">
        <f>SUM(H37)</f>
        <v>1000</v>
      </c>
      <c r="I36" s="74">
        <f>SUM(I37)</f>
        <v>1000</v>
      </c>
    </row>
    <row r="37" spans="1:9" ht="25.5" x14ac:dyDescent="0.25">
      <c r="A37" s="61">
        <v>4</v>
      </c>
      <c r="B37" s="62"/>
      <c r="C37" s="63"/>
      <c r="D37" s="26" t="s">
        <v>104</v>
      </c>
      <c r="E37" s="8">
        <f>SUM(E38)</f>
        <v>0</v>
      </c>
      <c r="F37" s="9">
        <f>SUM(F38)</f>
        <v>2655</v>
      </c>
      <c r="G37" s="9">
        <f>SUM(G38)</f>
        <v>1000</v>
      </c>
      <c r="H37" s="9">
        <v>1000</v>
      </c>
      <c r="I37" s="10">
        <v>1000</v>
      </c>
    </row>
    <row r="38" spans="1:9" ht="25.5" x14ac:dyDescent="0.25">
      <c r="A38" s="61">
        <v>45</v>
      </c>
      <c r="B38" s="62"/>
      <c r="C38" s="63"/>
      <c r="D38" s="26" t="s">
        <v>74</v>
      </c>
      <c r="E38" s="8">
        <v>0</v>
      </c>
      <c r="F38" s="9">
        <v>2655</v>
      </c>
      <c r="G38" s="9">
        <v>1000</v>
      </c>
      <c r="H38" s="9">
        <v>1000</v>
      </c>
      <c r="I38" s="10">
        <v>1000</v>
      </c>
    </row>
    <row r="39" spans="1:9" x14ac:dyDescent="0.25">
      <c r="A39" s="106" t="s">
        <v>105</v>
      </c>
      <c r="B39" s="107"/>
      <c r="C39" s="108"/>
      <c r="D39" s="37" t="s">
        <v>106</v>
      </c>
      <c r="E39" s="75">
        <f t="shared" ref="E39:G40" si="1">SUM(E40)</f>
        <v>69047</v>
      </c>
      <c r="F39" s="75">
        <f t="shared" si="1"/>
        <v>0</v>
      </c>
      <c r="G39" s="75">
        <f t="shared" si="1"/>
        <v>0</v>
      </c>
      <c r="H39" s="75">
        <f>SUM(H40:H41)</f>
        <v>0</v>
      </c>
      <c r="I39" s="75">
        <f>SUM(I40:I41)</f>
        <v>0</v>
      </c>
    </row>
    <row r="40" spans="1:9" x14ac:dyDescent="0.25">
      <c r="A40" s="61">
        <v>3</v>
      </c>
      <c r="B40" s="62"/>
      <c r="C40" s="63"/>
      <c r="D40" s="26" t="s">
        <v>10</v>
      </c>
      <c r="E40" s="8">
        <f t="shared" si="1"/>
        <v>69047</v>
      </c>
      <c r="F40" s="9">
        <f t="shared" si="1"/>
        <v>0</v>
      </c>
      <c r="G40" s="9">
        <f t="shared" si="1"/>
        <v>0</v>
      </c>
      <c r="H40" s="9">
        <v>0</v>
      </c>
      <c r="I40" s="10">
        <v>0</v>
      </c>
    </row>
    <row r="41" spans="1:9" x14ac:dyDescent="0.25">
      <c r="A41" s="61">
        <v>31</v>
      </c>
      <c r="B41" s="62"/>
      <c r="C41" s="63"/>
      <c r="D41" s="26" t="s">
        <v>11</v>
      </c>
      <c r="E41" s="8">
        <v>69047</v>
      </c>
      <c r="F41" s="9">
        <v>0</v>
      </c>
      <c r="G41" s="9">
        <v>0</v>
      </c>
      <c r="H41" s="9">
        <v>0</v>
      </c>
      <c r="I41" s="10">
        <v>0</v>
      </c>
    </row>
    <row r="42" spans="1:9" ht="25.5" x14ac:dyDescent="0.25">
      <c r="A42" s="106" t="s">
        <v>135</v>
      </c>
      <c r="B42" s="107"/>
      <c r="C42" s="108"/>
      <c r="D42" s="37" t="s">
        <v>134</v>
      </c>
      <c r="E42" s="75"/>
      <c r="F42" s="73">
        <f>SUM(F43)</f>
        <v>0</v>
      </c>
      <c r="G42" s="73">
        <f>SUM(G43)</f>
        <v>120000</v>
      </c>
      <c r="H42" s="9">
        <f>SUM(H43:H44)</f>
        <v>0</v>
      </c>
      <c r="I42" s="10">
        <f>SUM(I43:I44)</f>
        <v>0</v>
      </c>
    </row>
    <row r="43" spans="1:9" x14ac:dyDescent="0.25">
      <c r="A43" s="61">
        <v>3</v>
      </c>
      <c r="B43" s="62"/>
      <c r="C43" s="63"/>
      <c r="D43" s="26" t="s">
        <v>10</v>
      </c>
      <c r="E43" s="8"/>
      <c r="F43" s="9">
        <f>SUM(F44)</f>
        <v>0</v>
      </c>
      <c r="G43" s="9">
        <f>SUM(G44)</f>
        <v>120000</v>
      </c>
      <c r="H43" s="9">
        <v>0</v>
      </c>
      <c r="I43" s="10">
        <v>0</v>
      </c>
    </row>
    <row r="44" spans="1:9" x14ac:dyDescent="0.25">
      <c r="A44" s="61">
        <v>31</v>
      </c>
      <c r="B44" s="62"/>
      <c r="C44" s="63"/>
      <c r="D44" s="26" t="s">
        <v>11</v>
      </c>
      <c r="E44" s="8"/>
      <c r="F44" s="8">
        <v>0</v>
      </c>
      <c r="G44" s="8">
        <v>120000</v>
      </c>
      <c r="H44" s="8">
        <v>0</v>
      </c>
      <c r="I44" s="77">
        <v>0</v>
      </c>
    </row>
    <row r="45" spans="1:9" ht="38.25" x14ac:dyDescent="0.25">
      <c r="A45" s="103" t="s">
        <v>131</v>
      </c>
      <c r="B45" s="104"/>
      <c r="C45" s="105"/>
      <c r="D45" s="27" t="s">
        <v>143</v>
      </c>
      <c r="E45" s="71">
        <f>SUM(E46)</f>
        <v>146467</v>
      </c>
      <c r="F45" s="9"/>
      <c r="G45" s="9"/>
      <c r="H45" s="9"/>
      <c r="I45" s="10"/>
    </row>
    <row r="46" spans="1:9" ht="25.5" x14ac:dyDescent="0.25">
      <c r="A46" s="106" t="s">
        <v>133</v>
      </c>
      <c r="B46" s="107"/>
      <c r="C46" s="108"/>
      <c r="D46" s="37" t="s">
        <v>130</v>
      </c>
      <c r="E46" s="75">
        <f>SUM(E47)</f>
        <v>146467</v>
      </c>
      <c r="F46" s="9"/>
      <c r="G46" s="9"/>
      <c r="H46" s="9"/>
      <c r="I46" s="10"/>
    </row>
    <row r="47" spans="1:9" x14ac:dyDescent="0.25">
      <c r="A47" s="61">
        <v>3</v>
      </c>
      <c r="B47" s="62"/>
      <c r="C47" s="63"/>
      <c r="D47" s="26" t="s">
        <v>10</v>
      </c>
      <c r="E47" s="8">
        <f>SUM(E48)</f>
        <v>146467</v>
      </c>
      <c r="F47" s="9"/>
      <c r="G47" s="9"/>
      <c r="H47" s="9"/>
      <c r="I47" s="10"/>
    </row>
    <row r="48" spans="1:9" x14ac:dyDescent="0.25">
      <c r="A48" s="61">
        <v>32</v>
      </c>
      <c r="B48" s="62"/>
      <c r="C48" s="63"/>
      <c r="D48" s="26" t="s">
        <v>27</v>
      </c>
      <c r="E48" s="8">
        <v>146467</v>
      </c>
      <c r="F48" s="9"/>
      <c r="G48" s="9"/>
      <c r="H48" s="9"/>
      <c r="I48" s="10"/>
    </row>
    <row r="49" spans="1:9" ht="25.5" x14ac:dyDescent="0.25">
      <c r="A49" s="103" t="s">
        <v>131</v>
      </c>
      <c r="B49" s="104"/>
      <c r="C49" s="105"/>
      <c r="D49" s="27" t="s">
        <v>132</v>
      </c>
      <c r="E49" s="71">
        <f>SUM(E50)</f>
        <v>106943</v>
      </c>
      <c r="F49" s="72">
        <f>SUM(F50)</f>
        <v>0</v>
      </c>
      <c r="G49" s="72">
        <f>SUM(G51)</f>
        <v>0</v>
      </c>
      <c r="H49" s="72">
        <f>SUM(H51)</f>
        <v>0</v>
      </c>
      <c r="I49" s="72">
        <f>SUM(I51)</f>
        <v>0</v>
      </c>
    </row>
    <row r="50" spans="1:9" ht="25.5" x14ac:dyDescent="0.25">
      <c r="A50" s="106" t="s">
        <v>133</v>
      </c>
      <c r="B50" s="107"/>
      <c r="C50" s="108"/>
      <c r="D50" s="37" t="s">
        <v>130</v>
      </c>
      <c r="E50" s="71">
        <f>SUM(E51)</f>
        <v>106943</v>
      </c>
      <c r="F50" s="72">
        <f>SUM(F51)</f>
        <v>0</v>
      </c>
      <c r="G50" s="72">
        <v>0</v>
      </c>
      <c r="H50" s="72">
        <v>0</v>
      </c>
      <c r="I50" s="72">
        <v>0</v>
      </c>
    </row>
    <row r="51" spans="1:9" x14ac:dyDescent="0.25">
      <c r="A51" s="61">
        <v>3</v>
      </c>
      <c r="B51" s="62"/>
      <c r="C51" s="63"/>
      <c r="D51" s="26" t="s">
        <v>10</v>
      </c>
      <c r="E51" s="8">
        <f>SUM(E52:E53)</f>
        <v>106943</v>
      </c>
      <c r="F51" s="9">
        <f>SUM(F52)</f>
        <v>0</v>
      </c>
      <c r="G51" s="9">
        <v>0</v>
      </c>
      <c r="H51" s="9">
        <v>0</v>
      </c>
      <c r="I51" s="10">
        <v>0</v>
      </c>
    </row>
    <row r="52" spans="1:9" x14ac:dyDescent="0.25">
      <c r="A52" s="61">
        <v>31</v>
      </c>
      <c r="B52" s="62"/>
      <c r="C52" s="63"/>
      <c r="D52" s="26" t="s">
        <v>11</v>
      </c>
      <c r="E52" s="8">
        <v>0</v>
      </c>
      <c r="F52" s="9">
        <f>SUM(F53)</f>
        <v>0</v>
      </c>
      <c r="G52" s="9">
        <v>0</v>
      </c>
      <c r="H52" s="9">
        <v>0</v>
      </c>
      <c r="I52" s="10">
        <v>0</v>
      </c>
    </row>
    <row r="53" spans="1:9" x14ac:dyDescent="0.25">
      <c r="A53" s="61">
        <v>32</v>
      </c>
      <c r="B53" s="62"/>
      <c r="C53" s="63"/>
      <c r="D53" s="26" t="s">
        <v>27</v>
      </c>
      <c r="E53" s="8">
        <v>106943</v>
      </c>
      <c r="F53" s="9">
        <v>0</v>
      </c>
      <c r="G53" s="9">
        <v>0</v>
      </c>
      <c r="H53" s="9">
        <v>0</v>
      </c>
      <c r="I53" s="10">
        <v>0</v>
      </c>
    </row>
    <row r="54" spans="1:9" ht="45" customHeight="1" x14ac:dyDescent="0.25">
      <c r="A54" s="103" t="s">
        <v>141</v>
      </c>
      <c r="B54" s="104"/>
      <c r="C54" s="105"/>
      <c r="D54" s="27" t="s">
        <v>142</v>
      </c>
      <c r="E54" s="71">
        <f>SUM(E55)</f>
        <v>44679</v>
      </c>
      <c r="F54" s="9"/>
      <c r="G54" s="9"/>
      <c r="H54" s="9"/>
      <c r="I54" s="10"/>
    </row>
    <row r="55" spans="1:9" ht="25.5" x14ac:dyDescent="0.25">
      <c r="A55" s="106" t="s">
        <v>133</v>
      </c>
      <c r="B55" s="107"/>
      <c r="C55" s="108"/>
      <c r="D55" s="37" t="s">
        <v>130</v>
      </c>
      <c r="E55" s="75">
        <f>SUM(E56)</f>
        <v>44679</v>
      </c>
      <c r="F55" s="9"/>
      <c r="G55" s="9"/>
      <c r="H55" s="9"/>
      <c r="I55" s="10"/>
    </row>
    <row r="56" spans="1:9" x14ac:dyDescent="0.25">
      <c r="A56" s="61">
        <v>4</v>
      </c>
      <c r="B56" s="62"/>
      <c r="C56" s="63"/>
      <c r="D56" s="26" t="s">
        <v>12</v>
      </c>
      <c r="E56" s="8">
        <f>SUM(E57)</f>
        <v>44679</v>
      </c>
      <c r="F56" s="9"/>
      <c r="G56" s="9"/>
      <c r="H56" s="9"/>
      <c r="I56" s="10"/>
    </row>
    <row r="57" spans="1:9" ht="25.5" x14ac:dyDescent="0.25">
      <c r="A57" s="61">
        <v>42</v>
      </c>
      <c r="B57" s="62"/>
      <c r="C57" s="63"/>
      <c r="D57" s="26" t="s">
        <v>34</v>
      </c>
      <c r="E57" s="8">
        <v>44679</v>
      </c>
      <c r="F57" s="9"/>
      <c r="G57" s="9"/>
      <c r="H57" s="9"/>
      <c r="I57" s="10"/>
    </row>
    <row r="58" spans="1:9" ht="25.5" x14ac:dyDescent="0.25">
      <c r="A58" s="103" t="s">
        <v>153</v>
      </c>
      <c r="B58" s="104"/>
      <c r="C58" s="105"/>
      <c r="D58" s="27" t="s">
        <v>154</v>
      </c>
      <c r="E58" s="78">
        <f>SUM(E59)</f>
        <v>0</v>
      </c>
      <c r="F58" s="78">
        <f>SUM(F59)</f>
        <v>0</v>
      </c>
      <c r="G58" s="78">
        <f>SUM(G59)</f>
        <v>1447474</v>
      </c>
      <c r="H58" s="78"/>
      <c r="I58" s="78"/>
    </row>
    <row r="59" spans="1:9" x14ac:dyDescent="0.25">
      <c r="A59" s="106" t="s">
        <v>155</v>
      </c>
      <c r="B59" s="107"/>
      <c r="C59" s="108"/>
      <c r="D59" s="37" t="s">
        <v>156</v>
      </c>
      <c r="E59" s="79">
        <f>SUM(E60+E62)</f>
        <v>0</v>
      </c>
      <c r="F59" s="79">
        <f>SUM(F60+F62)</f>
        <v>0</v>
      </c>
      <c r="G59" s="79">
        <f>SUM(G60+G62)</f>
        <v>1447474</v>
      </c>
      <c r="H59" s="79"/>
      <c r="I59" s="79"/>
    </row>
    <row r="60" spans="1:9" x14ac:dyDescent="0.25">
      <c r="A60" s="109">
        <v>3</v>
      </c>
      <c r="B60" s="110"/>
      <c r="C60" s="111"/>
      <c r="D60" s="26" t="s">
        <v>10</v>
      </c>
      <c r="E60" s="80">
        <f>SUM(E61)</f>
        <v>0</v>
      </c>
      <c r="F60" s="80">
        <f>SUM(F61)</f>
        <v>0</v>
      </c>
      <c r="G60" s="80">
        <f>SUM(G61)</f>
        <v>97447</v>
      </c>
      <c r="H60" s="80"/>
      <c r="I60" s="80"/>
    </row>
    <row r="61" spans="1:9" x14ac:dyDescent="0.25">
      <c r="A61" s="109">
        <v>32</v>
      </c>
      <c r="B61" s="110"/>
      <c r="C61" s="111"/>
      <c r="D61" s="26" t="s">
        <v>27</v>
      </c>
      <c r="E61" s="80">
        <v>0</v>
      </c>
      <c r="F61" s="80">
        <v>0</v>
      </c>
      <c r="G61" s="80">
        <v>97447</v>
      </c>
      <c r="H61" s="80"/>
      <c r="I61" s="80"/>
    </row>
    <row r="62" spans="1:9" ht="25.5" x14ac:dyDescent="0.25">
      <c r="A62" s="109">
        <v>4</v>
      </c>
      <c r="B62" s="110"/>
      <c r="C62" s="111"/>
      <c r="D62" s="26" t="s">
        <v>12</v>
      </c>
      <c r="E62" s="80">
        <f>SUM(E63+E64)</f>
        <v>0</v>
      </c>
      <c r="F62" s="80">
        <f>SUM(F63:F64)</f>
        <v>0</v>
      </c>
      <c r="G62" s="80">
        <f>SUM(G63:G64)</f>
        <v>1350027</v>
      </c>
      <c r="H62" s="80"/>
      <c r="I62" s="80"/>
    </row>
    <row r="63" spans="1:9" ht="25.5" x14ac:dyDescent="0.25">
      <c r="A63" s="109">
        <v>42</v>
      </c>
      <c r="B63" s="110"/>
      <c r="C63" s="111"/>
      <c r="D63" s="26" t="s">
        <v>34</v>
      </c>
      <c r="E63" s="80">
        <v>0</v>
      </c>
      <c r="F63" s="80">
        <v>0</v>
      </c>
      <c r="G63" s="80">
        <v>34657</v>
      </c>
      <c r="H63" s="80"/>
      <c r="I63" s="80"/>
    </row>
    <row r="64" spans="1:9" ht="25.5" x14ac:dyDescent="0.25">
      <c r="A64" s="109">
        <v>45</v>
      </c>
      <c r="B64" s="110"/>
      <c r="C64" s="111"/>
      <c r="D64" s="26" t="s">
        <v>74</v>
      </c>
      <c r="E64" s="80">
        <v>0</v>
      </c>
      <c r="F64" s="80">
        <v>0</v>
      </c>
      <c r="G64" s="80">
        <v>1315370</v>
      </c>
      <c r="H64" s="80"/>
      <c r="I64" s="80"/>
    </row>
    <row r="65" spans="1:9" ht="38.25" x14ac:dyDescent="0.25">
      <c r="A65" s="103" t="s">
        <v>107</v>
      </c>
      <c r="B65" s="104"/>
      <c r="C65" s="105"/>
      <c r="D65" s="27" t="s">
        <v>108</v>
      </c>
      <c r="E65" s="71">
        <f>SUM(E66)</f>
        <v>3802</v>
      </c>
      <c r="F65" s="72">
        <f>SUM(F66)</f>
        <v>9291</v>
      </c>
      <c r="G65" s="72">
        <f>SUM(G66)</f>
        <v>9300</v>
      </c>
      <c r="H65" s="72">
        <f>SUM(H66)</f>
        <v>9300</v>
      </c>
      <c r="I65" s="72">
        <f>SUM(I66)</f>
        <v>9300</v>
      </c>
    </row>
    <row r="66" spans="1:9" x14ac:dyDescent="0.25">
      <c r="A66" s="103" t="s">
        <v>109</v>
      </c>
      <c r="B66" s="104"/>
      <c r="C66" s="105"/>
      <c r="D66" s="27" t="s">
        <v>110</v>
      </c>
      <c r="E66" s="71">
        <f>SUM(E67)</f>
        <v>3802</v>
      </c>
      <c r="F66" s="72">
        <f t="shared" ref="F66:I67" si="2">SUM(F67)</f>
        <v>9291</v>
      </c>
      <c r="G66" s="72">
        <f t="shared" si="2"/>
        <v>9300</v>
      </c>
      <c r="H66" s="72">
        <f t="shared" si="2"/>
        <v>9300</v>
      </c>
      <c r="I66" s="72">
        <f t="shared" si="2"/>
        <v>9300</v>
      </c>
    </row>
    <row r="67" spans="1:9" x14ac:dyDescent="0.25">
      <c r="A67" s="106" t="s">
        <v>111</v>
      </c>
      <c r="B67" s="107"/>
      <c r="C67" s="108"/>
      <c r="D67" s="37" t="s">
        <v>112</v>
      </c>
      <c r="E67" s="75">
        <f>SUM(E68)</f>
        <v>3802</v>
      </c>
      <c r="F67" s="75">
        <f t="shared" si="2"/>
        <v>9291</v>
      </c>
      <c r="G67" s="75">
        <f t="shared" si="2"/>
        <v>9300</v>
      </c>
      <c r="H67" s="75">
        <f t="shared" si="2"/>
        <v>9300</v>
      </c>
      <c r="I67" s="75">
        <f t="shared" si="2"/>
        <v>9300</v>
      </c>
    </row>
    <row r="68" spans="1:9" x14ac:dyDescent="0.25">
      <c r="A68" s="61">
        <v>3</v>
      </c>
      <c r="B68" s="62"/>
      <c r="C68" s="63"/>
      <c r="D68" s="26" t="s">
        <v>10</v>
      </c>
      <c r="E68" s="8">
        <f>SUM(E69)</f>
        <v>3802</v>
      </c>
      <c r="F68" s="9">
        <v>9291</v>
      </c>
      <c r="G68" s="9">
        <f>SUM(G69)</f>
        <v>9300</v>
      </c>
      <c r="H68" s="9">
        <f>SUM(H69)</f>
        <v>9300</v>
      </c>
      <c r="I68" s="9">
        <f>SUM(I69)</f>
        <v>9300</v>
      </c>
    </row>
    <row r="69" spans="1:9" x14ac:dyDescent="0.25">
      <c r="A69" s="61">
        <v>32</v>
      </c>
      <c r="B69" s="62"/>
      <c r="C69" s="63"/>
      <c r="D69" s="26" t="s">
        <v>27</v>
      </c>
      <c r="E69" s="8">
        <v>3802</v>
      </c>
      <c r="F69" s="9">
        <v>9291</v>
      </c>
      <c r="G69" s="9">
        <v>9300</v>
      </c>
      <c r="H69" s="9">
        <v>9300</v>
      </c>
      <c r="I69" s="9">
        <v>9300</v>
      </c>
    </row>
    <row r="70" spans="1:9" ht="29.25" customHeight="1" x14ac:dyDescent="0.25">
      <c r="A70" s="103" t="s">
        <v>94</v>
      </c>
      <c r="B70" s="104"/>
      <c r="C70" s="105"/>
      <c r="D70" s="27" t="s">
        <v>113</v>
      </c>
      <c r="E70" s="71">
        <f t="shared" ref="E70:I73" si="3">SUM(E71)</f>
        <v>74304</v>
      </c>
      <c r="F70" s="72">
        <f t="shared" si="3"/>
        <v>212211</v>
      </c>
      <c r="G70" s="72">
        <f t="shared" si="3"/>
        <v>148753</v>
      </c>
      <c r="H70" s="72">
        <f t="shared" si="3"/>
        <v>140000</v>
      </c>
      <c r="I70" s="76">
        <f t="shared" si="3"/>
        <v>158353</v>
      </c>
    </row>
    <row r="71" spans="1:9" ht="25.5" x14ac:dyDescent="0.25">
      <c r="A71" s="103" t="s">
        <v>96</v>
      </c>
      <c r="B71" s="104"/>
      <c r="C71" s="105"/>
      <c r="D71" s="27" t="s">
        <v>114</v>
      </c>
      <c r="E71" s="71">
        <f t="shared" si="3"/>
        <v>74304</v>
      </c>
      <c r="F71" s="72">
        <f t="shared" si="3"/>
        <v>212211</v>
      </c>
      <c r="G71" s="72">
        <f t="shared" si="3"/>
        <v>148753</v>
      </c>
      <c r="H71" s="72">
        <f t="shared" si="3"/>
        <v>140000</v>
      </c>
      <c r="I71" s="76">
        <f t="shared" si="3"/>
        <v>158353</v>
      </c>
    </row>
    <row r="72" spans="1:9" ht="25.5" x14ac:dyDescent="0.25">
      <c r="A72" s="106" t="s">
        <v>115</v>
      </c>
      <c r="B72" s="107"/>
      <c r="C72" s="108"/>
      <c r="D72" s="37" t="s">
        <v>116</v>
      </c>
      <c r="E72" s="75">
        <f t="shared" si="3"/>
        <v>74304</v>
      </c>
      <c r="F72" s="9">
        <f t="shared" si="3"/>
        <v>212211</v>
      </c>
      <c r="G72" s="73">
        <f t="shared" si="3"/>
        <v>148753</v>
      </c>
      <c r="H72" s="9">
        <f t="shared" si="3"/>
        <v>140000</v>
      </c>
      <c r="I72" s="10">
        <f t="shared" si="3"/>
        <v>158353</v>
      </c>
    </row>
    <row r="73" spans="1:9" x14ac:dyDescent="0.25">
      <c r="A73" s="61">
        <v>3</v>
      </c>
      <c r="B73" s="62"/>
      <c r="C73" s="63"/>
      <c r="D73" s="26" t="s">
        <v>10</v>
      </c>
      <c r="E73" s="8">
        <f t="shared" si="3"/>
        <v>74304</v>
      </c>
      <c r="F73" s="9">
        <f t="shared" si="3"/>
        <v>212211</v>
      </c>
      <c r="G73" s="9">
        <f t="shared" si="3"/>
        <v>148753</v>
      </c>
      <c r="H73" s="9">
        <f t="shared" si="3"/>
        <v>140000</v>
      </c>
      <c r="I73" s="10">
        <f t="shared" si="3"/>
        <v>158353</v>
      </c>
    </row>
    <row r="74" spans="1:9" x14ac:dyDescent="0.25">
      <c r="A74" s="61">
        <v>32</v>
      </c>
      <c r="B74" s="62"/>
      <c r="C74" s="63"/>
      <c r="D74" s="26" t="s">
        <v>27</v>
      </c>
      <c r="E74" s="8">
        <v>74304</v>
      </c>
      <c r="F74" s="9">
        <v>212211</v>
      </c>
      <c r="G74" s="9">
        <v>148753</v>
      </c>
      <c r="H74" s="9">
        <v>140000</v>
      </c>
      <c r="I74" s="10">
        <v>158353</v>
      </c>
    </row>
    <row r="75" spans="1:9" ht="25.5" x14ac:dyDescent="0.25">
      <c r="A75" s="103" t="s">
        <v>117</v>
      </c>
      <c r="B75" s="104"/>
      <c r="C75" s="105"/>
      <c r="D75" s="27" t="s">
        <v>118</v>
      </c>
      <c r="E75" s="71">
        <f t="shared" ref="E75:I77" si="4">SUM(E76)</f>
        <v>232293</v>
      </c>
      <c r="F75" s="72">
        <f t="shared" si="4"/>
        <v>96142</v>
      </c>
      <c r="G75" s="72">
        <f t="shared" si="4"/>
        <v>159600</v>
      </c>
      <c r="H75" s="72">
        <f t="shared" si="4"/>
        <v>168353</v>
      </c>
      <c r="I75" s="72">
        <f t="shared" si="4"/>
        <v>150000</v>
      </c>
    </row>
    <row r="76" spans="1:9" ht="25.5" x14ac:dyDescent="0.25">
      <c r="A76" s="103" t="s">
        <v>119</v>
      </c>
      <c r="B76" s="104"/>
      <c r="C76" s="105"/>
      <c r="D76" s="27" t="s">
        <v>120</v>
      </c>
      <c r="E76" s="71">
        <f t="shared" si="4"/>
        <v>232293</v>
      </c>
      <c r="F76" s="72">
        <f t="shared" si="4"/>
        <v>96142</v>
      </c>
      <c r="G76" s="72">
        <f t="shared" si="4"/>
        <v>159600</v>
      </c>
      <c r="H76" s="72">
        <f t="shared" si="4"/>
        <v>168353</v>
      </c>
      <c r="I76" s="72">
        <f t="shared" si="4"/>
        <v>150000</v>
      </c>
    </row>
    <row r="77" spans="1:9" ht="25.5" x14ac:dyDescent="0.25">
      <c r="A77" s="106" t="s">
        <v>115</v>
      </c>
      <c r="B77" s="107"/>
      <c r="C77" s="108"/>
      <c r="D77" s="37" t="s">
        <v>116</v>
      </c>
      <c r="E77" s="75">
        <f t="shared" si="4"/>
        <v>232293</v>
      </c>
      <c r="F77" s="73">
        <f t="shared" si="4"/>
        <v>96142</v>
      </c>
      <c r="G77" s="73">
        <f t="shared" si="4"/>
        <v>159600</v>
      </c>
      <c r="H77" s="73">
        <f t="shared" si="4"/>
        <v>168353</v>
      </c>
      <c r="I77" s="74">
        <f t="shared" si="4"/>
        <v>150000</v>
      </c>
    </row>
    <row r="78" spans="1:9" ht="25.5" x14ac:dyDescent="0.25">
      <c r="A78" s="113">
        <v>4</v>
      </c>
      <c r="B78" s="114"/>
      <c r="C78" s="115"/>
      <c r="D78" s="26" t="s">
        <v>12</v>
      </c>
      <c r="E78" s="8">
        <f>SUM(E79:E81)</f>
        <v>232293</v>
      </c>
      <c r="F78" s="9">
        <f>SUM(F79:F81)</f>
        <v>96142</v>
      </c>
      <c r="G78" s="9">
        <f>SUM(G79:G81)</f>
        <v>159600</v>
      </c>
      <c r="H78" s="9">
        <f>SUM(H79:H81)</f>
        <v>168353</v>
      </c>
      <c r="I78" s="10">
        <f>SUM(I79:I81)</f>
        <v>150000</v>
      </c>
    </row>
    <row r="79" spans="1:9" ht="25.5" x14ac:dyDescent="0.25">
      <c r="A79" s="109">
        <v>41</v>
      </c>
      <c r="B79" s="110"/>
      <c r="C79" s="111"/>
      <c r="D79" s="26" t="s">
        <v>13</v>
      </c>
      <c r="E79" s="8">
        <v>2945</v>
      </c>
      <c r="F79" s="9">
        <v>2200</v>
      </c>
      <c r="G79" s="9">
        <v>2500</v>
      </c>
      <c r="H79" s="9">
        <v>3000</v>
      </c>
      <c r="I79" s="10">
        <v>3500</v>
      </c>
    </row>
    <row r="80" spans="1:9" ht="25.5" x14ac:dyDescent="0.25">
      <c r="A80" s="61">
        <v>42</v>
      </c>
      <c r="B80" s="62"/>
      <c r="C80" s="63"/>
      <c r="D80" s="26" t="s">
        <v>34</v>
      </c>
      <c r="E80" s="8">
        <v>97106</v>
      </c>
      <c r="F80" s="9">
        <v>65192</v>
      </c>
      <c r="G80" s="9">
        <v>157100</v>
      </c>
      <c r="H80" s="9">
        <v>165353</v>
      </c>
      <c r="I80" s="10">
        <v>146500</v>
      </c>
    </row>
    <row r="81" spans="1:9" ht="25.5" x14ac:dyDescent="0.25">
      <c r="A81" s="61">
        <v>45</v>
      </c>
      <c r="B81" s="62"/>
      <c r="C81" s="63"/>
      <c r="D81" s="26" t="s">
        <v>74</v>
      </c>
      <c r="E81" s="8">
        <v>132242</v>
      </c>
      <c r="F81" s="9">
        <v>28750</v>
      </c>
      <c r="G81" s="9">
        <v>0</v>
      </c>
      <c r="H81" s="9">
        <v>0</v>
      </c>
      <c r="I81" s="10">
        <v>0</v>
      </c>
    </row>
    <row r="82" spans="1:9" x14ac:dyDescent="0.25">
      <c r="A82" s="103" t="s">
        <v>121</v>
      </c>
      <c r="B82" s="104"/>
      <c r="C82" s="105"/>
      <c r="D82" s="27" t="s">
        <v>122</v>
      </c>
      <c r="E82" s="71">
        <f t="shared" ref="E82:F85" si="5">SUM(E83)</f>
        <v>265445</v>
      </c>
      <c r="F82" s="72">
        <f t="shared" si="5"/>
        <v>265445</v>
      </c>
      <c r="G82" s="72">
        <f>SUM(G84)</f>
        <v>265445</v>
      </c>
      <c r="H82" s="72">
        <f>SUM(H84)</f>
        <v>265445</v>
      </c>
      <c r="I82" s="72">
        <f>SUM(I84)</f>
        <v>265445</v>
      </c>
    </row>
    <row r="83" spans="1:9" x14ac:dyDescent="0.25">
      <c r="A83" s="103" t="s">
        <v>96</v>
      </c>
      <c r="B83" s="104"/>
      <c r="C83" s="105"/>
      <c r="D83" s="27" t="s">
        <v>122</v>
      </c>
      <c r="E83" s="71">
        <f t="shared" si="5"/>
        <v>265445</v>
      </c>
      <c r="F83" s="72">
        <f t="shared" si="5"/>
        <v>265445</v>
      </c>
      <c r="G83" s="72">
        <f t="shared" ref="G83:I85" si="6">SUM(G84)</f>
        <v>265445</v>
      </c>
      <c r="H83" s="72">
        <f t="shared" si="6"/>
        <v>265445</v>
      </c>
      <c r="I83" s="72">
        <f t="shared" si="6"/>
        <v>265445</v>
      </c>
    </row>
    <row r="84" spans="1:9" ht="25.5" x14ac:dyDescent="0.25">
      <c r="A84" s="106" t="s">
        <v>115</v>
      </c>
      <c r="B84" s="107"/>
      <c r="C84" s="108"/>
      <c r="D84" s="37" t="s">
        <v>116</v>
      </c>
      <c r="E84" s="75">
        <f t="shared" si="5"/>
        <v>265445</v>
      </c>
      <c r="F84" s="73">
        <f t="shared" si="5"/>
        <v>265445</v>
      </c>
      <c r="G84" s="73">
        <f t="shared" si="6"/>
        <v>265445</v>
      </c>
      <c r="H84" s="73">
        <f t="shared" si="6"/>
        <v>265445</v>
      </c>
      <c r="I84" s="73">
        <f t="shared" si="6"/>
        <v>265445</v>
      </c>
    </row>
    <row r="85" spans="1:9" ht="25.5" x14ac:dyDescent="0.25">
      <c r="A85" s="109">
        <v>5</v>
      </c>
      <c r="B85" s="110"/>
      <c r="C85" s="111"/>
      <c r="D85" s="26" t="s">
        <v>22</v>
      </c>
      <c r="E85" s="8">
        <f t="shared" si="5"/>
        <v>265445</v>
      </c>
      <c r="F85" s="9">
        <f t="shared" si="5"/>
        <v>265445</v>
      </c>
      <c r="G85" s="9">
        <f t="shared" si="6"/>
        <v>265445</v>
      </c>
      <c r="H85" s="9">
        <f t="shared" si="6"/>
        <v>265445</v>
      </c>
      <c r="I85" s="9">
        <f t="shared" si="6"/>
        <v>265445</v>
      </c>
    </row>
    <row r="86" spans="1:9" ht="25.5" x14ac:dyDescent="0.25">
      <c r="A86" s="109">
        <v>54</v>
      </c>
      <c r="B86" s="110"/>
      <c r="C86" s="111"/>
      <c r="D86" s="26" t="s">
        <v>28</v>
      </c>
      <c r="E86" s="8">
        <v>265445</v>
      </c>
      <c r="F86" s="9">
        <v>265445</v>
      </c>
      <c r="G86" s="9">
        <v>265445</v>
      </c>
      <c r="H86" s="9">
        <v>265445</v>
      </c>
      <c r="I86" s="9">
        <v>265445</v>
      </c>
    </row>
    <row r="87" spans="1:9" ht="38.25" x14ac:dyDescent="0.25">
      <c r="A87" s="103" t="s">
        <v>123</v>
      </c>
      <c r="B87" s="104"/>
      <c r="C87" s="105"/>
      <c r="D87" s="27" t="s">
        <v>124</v>
      </c>
      <c r="E87" s="71">
        <f t="shared" ref="E87:I90" si="7">SUM(E88)</f>
        <v>7400</v>
      </c>
      <c r="F87" s="72">
        <f t="shared" si="7"/>
        <v>0</v>
      </c>
      <c r="G87" s="72">
        <f>SUM(G89)</f>
        <v>0</v>
      </c>
      <c r="H87" s="72">
        <f>SUM(H89)</f>
        <v>0</v>
      </c>
      <c r="I87" s="72">
        <f>SUM(I89)</f>
        <v>0</v>
      </c>
    </row>
    <row r="88" spans="1:9" ht="38.25" x14ac:dyDescent="0.25">
      <c r="A88" s="103" t="s">
        <v>125</v>
      </c>
      <c r="B88" s="104"/>
      <c r="C88" s="105"/>
      <c r="D88" s="27" t="s">
        <v>126</v>
      </c>
      <c r="E88" s="71">
        <f t="shared" si="7"/>
        <v>7400</v>
      </c>
      <c r="F88" s="72">
        <f t="shared" si="7"/>
        <v>0</v>
      </c>
      <c r="G88" s="72">
        <f t="shared" si="7"/>
        <v>0</v>
      </c>
      <c r="H88" s="72">
        <f t="shared" si="7"/>
        <v>0</v>
      </c>
      <c r="I88" s="72">
        <f t="shared" si="7"/>
        <v>0</v>
      </c>
    </row>
    <row r="89" spans="1:9" x14ac:dyDescent="0.25">
      <c r="A89" s="106" t="s">
        <v>111</v>
      </c>
      <c r="B89" s="107"/>
      <c r="C89" s="108"/>
      <c r="D89" s="37" t="s">
        <v>112</v>
      </c>
      <c r="E89" s="75">
        <f t="shared" si="7"/>
        <v>7400</v>
      </c>
      <c r="F89" s="73">
        <f t="shared" si="7"/>
        <v>0</v>
      </c>
      <c r="G89" s="73">
        <f t="shared" si="7"/>
        <v>0</v>
      </c>
      <c r="H89" s="73">
        <f t="shared" si="7"/>
        <v>0</v>
      </c>
      <c r="I89" s="73">
        <f t="shared" si="7"/>
        <v>0</v>
      </c>
    </row>
    <row r="90" spans="1:9" x14ac:dyDescent="0.25">
      <c r="A90" s="109">
        <v>3</v>
      </c>
      <c r="B90" s="110"/>
      <c r="C90" s="111"/>
      <c r="D90" s="26" t="s">
        <v>10</v>
      </c>
      <c r="E90" s="8">
        <f t="shared" si="7"/>
        <v>7400</v>
      </c>
      <c r="F90" s="9">
        <f t="shared" si="7"/>
        <v>0</v>
      </c>
      <c r="G90" s="9">
        <f t="shared" si="7"/>
        <v>0</v>
      </c>
      <c r="H90" s="9">
        <f t="shared" si="7"/>
        <v>0</v>
      </c>
      <c r="I90" s="9">
        <f t="shared" si="7"/>
        <v>0</v>
      </c>
    </row>
    <row r="91" spans="1:9" x14ac:dyDescent="0.25">
      <c r="A91" s="109">
        <v>32</v>
      </c>
      <c r="B91" s="110"/>
      <c r="C91" s="111"/>
      <c r="D91" s="26" t="s">
        <v>27</v>
      </c>
      <c r="E91" s="8">
        <v>7400</v>
      </c>
      <c r="F91" s="9">
        <v>0</v>
      </c>
      <c r="G91" s="9">
        <v>0</v>
      </c>
      <c r="H91" s="9">
        <v>0</v>
      </c>
      <c r="I91" s="9">
        <v>0</v>
      </c>
    </row>
    <row r="92" spans="1:9" ht="24.75" customHeight="1" x14ac:dyDescent="0.25">
      <c r="A92" s="103" t="s">
        <v>117</v>
      </c>
      <c r="B92" s="104"/>
      <c r="C92" s="105"/>
      <c r="D92" s="27" t="s">
        <v>127</v>
      </c>
      <c r="E92" s="71">
        <f t="shared" ref="E92:F94" si="8">SUM(E93)</f>
        <v>281571</v>
      </c>
      <c r="F92" s="72">
        <f t="shared" si="8"/>
        <v>0</v>
      </c>
      <c r="G92" s="72">
        <f>SUM(G94)</f>
        <v>0</v>
      </c>
      <c r="H92" s="72">
        <f>SUM(H94)</f>
        <v>0</v>
      </c>
      <c r="I92" s="72">
        <f>SUM(I94)</f>
        <v>0</v>
      </c>
    </row>
    <row r="93" spans="1:9" ht="38.25" x14ac:dyDescent="0.25">
      <c r="A93" s="103" t="s">
        <v>128</v>
      </c>
      <c r="B93" s="104"/>
      <c r="C93" s="105"/>
      <c r="D93" s="27" t="s">
        <v>129</v>
      </c>
      <c r="E93" s="71">
        <f t="shared" si="8"/>
        <v>281571</v>
      </c>
      <c r="F93" s="72">
        <f t="shared" si="8"/>
        <v>0</v>
      </c>
      <c r="G93" s="72">
        <f t="shared" ref="G93:I94" si="9">SUM(G94)</f>
        <v>0</v>
      </c>
      <c r="H93" s="72">
        <f t="shared" si="9"/>
        <v>0</v>
      </c>
      <c r="I93" s="72">
        <f t="shared" si="9"/>
        <v>0</v>
      </c>
    </row>
    <row r="94" spans="1:9" x14ac:dyDescent="0.25">
      <c r="A94" s="106" t="s">
        <v>111</v>
      </c>
      <c r="B94" s="107"/>
      <c r="C94" s="108"/>
      <c r="D94" s="37" t="s">
        <v>112</v>
      </c>
      <c r="E94" s="75">
        <f t="shared" si="8"/>
        <v>281571</v>
      </c>
      <c r="F94" s="73">
        <f t="shared" si="8"/>
        <v>0</v>
      </c>
      <c r="G94" s="73">
        <f t="shared" si="9"/>
        <v>0</v>
      </c>
      <c r="H94" s="73">
        <f t="shared" si="9"/>
        <v>0</v>
      </c>
      <c r="I94" s="73">
        <f t="shared" si="9"/>
        <v>0</v>
      </c>
    </row>
    <row r="95" spans="1:9" x14ac:dyDescent="0.25">
      <c r="A95" s="109">
        <v>3</v>
      </c>
      <c r="B95" s="110"/>
      <c r="C95" s="111"/>
      <c r="D95" s="26" t="s">
        <v>10</v>
      </c>
      <c r="E95" s="8">
        <f>SUM(E96:E97)</f>
        <v>281571</v>
      </c>
      <c r="F95" s="9">
        <f>SUM(F96+F97)</f>
        <v>0</v>
      </c>
      <c r="G95" s="9">
        <f>SUM(G96:G97)</f>
        <v>0</v>
      </c>
      <c r="H95" s="9">
        <f>SUM(H97)</f>
        <v>0</v>
      </c>
      <c r="I95" s="9">
        <f>SUM(I97)</f>
        <v>0</v>
      </c>
    </row>
    <row r="96" spans="1:9" x14ac:dyDescent="0.25">
      <c r="A96" s="61">
        <v>31</v>
      </c>
      <c r="B96" s="62"/>
      <c r="C96" s="63"/>
      <c r="D96" s="26" t="s">
        <v>11</v>
      </c>
      <c r="E96" s="8">
        <v>100000</v>
      </c>
      <c r="F96" s="9">
        <v>0</v>
      </c>
      <c r="G96" s="9">
        <v>0</v>
      </c>
      <c r="H96" s="9"/>
      <c r="I96" s="9"/>
    </row>
    <row r="97" spans="1:9" x14ac:dyDescent="0.25">
      <c r="A97" s="109">
        <v>32</v>
      </c>
      <c r="B97" s="110"/>
      <c r="C97" s="111"/>
      <c r="D97" s="26" t="s">
        <v>27</v>
      </c>
      <c r="E97" s="8">
        <v>181571</v>
      </c>
      <c r="F97" s="9">
        <v>0</v>
      </c>
      <c r="G97" s="9">
        <v>0</v>
      </c>
      <c r="H97" s="9">
        <v>0</v>
      </c>
      <c r="I97" s="9">
        <v>0</v>
      </c>
    </row>
    <row r="98" spans="1:9" ht="25.5" x14ac:dyDescent="0.25">
      <c r="A98" s="103" t="s">
        <v>145</v>
      </c>
      <c r="B98" s="104"/>
      <c r="C98" s="105"/>
      <c r="D98" s="27" t="s">
        <v>146</v>
      </c>
      <c r="E98" s="71">
        <f t="shared" ref="E98:I100" si="10">SUM(E99)</f>
        <v>0</v>
      </c>
      <c r="F98" s="72">
        <f t="shared" si="10"/>
        <v>26544</v>
      </c>
      <c r="G98" s="72">
        <f>SUM(G100)</f>
        <v>0</v>
      </c>
      <c r="H98" s="72">
        <f>SUM(H100)</f>
        <v>0</v>
      </c>
      <c r="I98" s="72">
        <f>SUM(I100)</f>
        <v>0</v>
      </c>
    </row>
    <row r="99" spans="1:9" ht="38.25" x14ac:dyDescent="0.25">
      <c r="A99" s="103" t="s">
        <v>147</v>
      </c>
      <c r="B99" s="104"/>
      <c r="C99" s="105"/>
      <c r="D99" s="27" t="s">
        <v>148</v>
      </c>
      <c r="E99" s="71">
        <f t="shared" si="10"/>
        <v>0</v>
      </c>
      <c r="F99" s="72">
        <f t="shared" si="10"/>
        <v>26544</v>
      </c>
      <c r="G99" s="72">
        <f t="shared" si="10"/>
        <v>0</v>
      </c>
      <c r="H99" s="72">
        <f t="shared" si="10"/>
        <v>0</v>
      </c>
      <c r="I99" s="72">
        <f t="shared" si="10"/>
        <v>0</v>
      </c>
    </row>
    <row r="100" spans="1:9" x14ac:dyDescent="0.25">
      <c r="A100" s="106" t="s">
        <v>111</v>
      </c>
      <c r="B100" s="107"/>
      <c r="C100" s="108"/>
      <c r="D100" s="37" t="s">
        <v>112</v>
      </c>
      <c r="E100" s="75">
        <f t="shared" si="10"/>
        <v>0</v>
      </c>
      <c r="F100" s="73">
        <f t="shared" si="10"/>
        <v>26544</v>
      </c>
      <c r="G100" s="73">
        <f t="shared" si="10"/>
        <v>0</v>
      </c>
      <c r="H100" s="73">
        <f t="shared" si="10"/>
        <v>0</v>
      </c>
      <c r="I100" s="73">
        <f t="shared" si="10"/>
        <v>0</v>
      </c>
    </row>
    <row r="101" spans="1:9" ht="25.5" x14ac:dyDescent="0.25">
      <c r="A101" s="61">
        <v>4</v>
      </c>
      <c r="B101" s="62"/>
      <c r="C101" s="63"/>
      <c r="D101" s="26" t="s">
        <v>12</v>
      </c>
      <c r="E101" s="8"/>
      <c r="F101" s="9">
        <f>SUM(F102:F103)</f>
        <v>26544</v>
      </c>
      <c r="G101" s="9"/>
      <c r="H101" s="9"/>
      <c r="I101" s="9"/>
    </row>
    <row r="102" spans="1:9" ht="25.5" x14ac:dyDescent="0.25">
      <c r="A102" s="61">
        <v>42</v>
      </c>
      <c r="B102" s="62"/>
      <c r="C102" s="63"/>
      <c r="D102" s="26" t="s">
        <v>34</v>
      </c>
      <c r="E102" s="8"/>
      <c r="F102" s="8">
        <v>11574</v>
      </c>
      <c r="G102" s="9"/>
      <c r="H102" s="9"/>
      <c r="I102" s="9"/>
    </row>
    <row r="103" spans="1:9" ht="25.5" x14ac:dyDescent="0.25">
      <c r="A103" s="61">
        <v>45</v>
      </c>
      <c r="B103" s="62"/>
      <c r="C103" s="63"/>
      <c r="D103" s="26" t="s">
        <v>74</v>
      </c>
      <c r="E103" s="8"/>
      <c r="F103" s="8">
        <v>14970</v>
      </c>
      <c r="G103" s="9">
        <v>0</v>
      </c>
      <c r="H103" s="9">
        <v>0</v>
      </c>
      <c r="I103" s="10">
        <v>0</v>
      </c>
    </row>
    <row r="104" spans="1:9" ht="38.25" x14ac:dyDescent="0.25">
      <c r="A104" s="103" t="s">
        <v>94</v>
      </c>
      <c r="B104" s="104"/>
      <c r="C104" s="105"/>
      <c r="D104" s="27" t="s">
        <v>150</v>
      </c>
      <c r="E104" s="78">
        <f t="shared" ref="E104:G105" si="11">SUM(E105)</f>
        <v>0</v>
      </c>
      <c r="F104" s="78">
        <f t="shared" si="11"/>
        <v>524810</v>
      </c>
      <c r="G104" s="78">
        <f t="shared" si="11"/>
        <v>485570</v>
      </c>
      <c r="H104" s="78"/>
      <c r="I104" s="78"/>
    </row>
    <row r="105" spans="1:9" x14ac:dyDescent="0.25">
      <c r="A105" s="103" t="s">
        <v>151</v>
      </c>
      <c r="B105" s="104"/>
      <c r="C105" s="105"/>
      <c r="D105" s="27" t="s">
        <v>152</v>
      </c>
      <c r="E105" s="78">
        <f t="shared" si="11"/>
        <v>0</v>
      </c>
      <c r="F105" s="78">
        <f t="shared" si="11"/>
        <v>524810</v>
      </c>
      <c r="G105" s="78">
        <f t="shared" si="11"/>
        <v>485570</v>
      </c>
      <c r="H105" s="78"/>
      <c r="I105" s="78"/>
    </row>
    <row r="106" spans="1:9" x14ac:dyDescent="0.25">
      <c r="A106" s="106" t="s">
        <v>111</v>
      </c>
      <c r="B106" s="107"/>
      <c r="C106" s="108"/>
      <c r="D106" s="37" t="s">
        <v>112</v>
      </c>
      <c r="E106" s="79">
        <f>SUM(E107+E109)</f>
        <v>0</v>
      </c>
      <c r="F106" s="79">
        <f>SUM(F107+F109)</f>
        <v>524810</v>
      </c>
      <c r="G106" s="79">
        <f>SUM(G107+G109)</f>
        <v>485570</v>
      </c>
      <c r="H106" s="79"/>
      <c r="I106" s="79"/>
    </row>
    <row r="107" spans="1:9" x14ac:dyDescent="0.25">
      <c r="A107" s="109">
        <v>3</v>
      </c>
      <c r="B107" s="110"/>
      <c r="C107" s="111"/>
      <c r="D107" s="26" t="s">
        <v>10</v>
      </c>
      <c r="E107" s="80">
        <f>SUM(E108)</f>
        <v>0</v>
      </c>
      <c r="F107" s="80">
        <f>SUM(F108)</f>
        <v>104093.04</v>
      </c>
      <c r="G107" s="80">
        <f>SUM(G108)</f>
        <v>80870</v>
      </c>
      <c r="H107" s="80"/>
      <c r="I107" s="80"/>
    </row>
    <row r="108" spans="1:9" x14ac:dyDescent="0.25">
      <c r="A108" s="109">
        <v>32</v>
      </c>
      <c r="B108" s="110"/>
      <c r="C108" s="111"/>
      <c r="D108" s="26" t="s">
        <v>27</v>
      </c>
      <c r="E108" s="80">
        <v>0</v>
      </c>
      <c r="F108" s="80">
        <v>104093.04</v>
      </c>
      <c r="G108" s="80">
        <v>80870</v>
      </c>
      <c r="H108" s="80"/>
      <c r="I108" s="80"/>
    </row>
    <row r="109" spans="1:9" ht="25.5" x14ac:dyDescent="0.25">
      <c r="A109" s="109">
        <v>4</v>
      </c>
      <c r="B109" s="110"/>
      <c r="C109" s="111"/>
      <c r="D109" s="26" t="s">
        <v>12</v>
      </c>
      <c r="E109" s="80">
        <f>SUM(E110+E111)</f>
        <v>0</v>
      </c>
      <c r="F109" s="80">
        <f>SUM(F110:F111)</f>
        <v>420716.96</v>
      </c>
      <c r="G109" s="80">
        <f>SUM(G110:G111)</f>
        <v>404700</v>
      </c>
      <c r="H109" s="80"/>
      <c r="I109" s="80"/>
    </row>
    <row r="110" spans="1:9" ht="25.5" x14ac:dyDescent="0.25">
      <c r="A110" s="109">
        <v>42</v>
      </c>
      <c r="B110" s="110"/>
      <c r="C110" s="111"/>
      <c r="D110" s="26" t="s">
        <v>34</v>
      </c>
      <c r="E110" s="80">
        <v>0</v>
      </c>
      <c r="F110" s="80">
        <v>10074.39</v>
      </c>
      <c r="G110" s="80">
        <v>10075</v>
      </c>
      <c r="H110" s="80"/>
      <c r="I110" s="80"/>
    </row>
    <row r="111" spans="1:9" ht="25.5" x14ac:dyDescent="0.25">
      <c r="A111" s="109">
        <v>45</v>
      </c>
      <c r="B111" s="110"/>
      <c r="C111" s="111"/>
      <c r="D111" s="26" t="s">
        <v>74</v>
      </c>
      <c r="E111" s="80">
        <v>0</v>
      </c>
      <c r="F111" s="80">
        <v>410642.57</v>
      </c>
      <c r="G111" s="80">
        <v>394625</v>
      </c>
      <c r="H111" s="80"/>
      <c r="I111" s="80"/>
    </row>
  </sheetData>
  <mergeCells count="73">
    <mergeCell ref="A14:C14"/>
    <mergeCell ref="A6:D6"/>
    <mergeCell ref="A7:D7"/>
    <mergeCell ref="A8:D8"/>
    <mergeCell ref="A9:D9"/>
    <mergeCell ref="A10:D10"/>
    <mergeCell ref="A11:D11"/>
    <mergeCell ref="A92:C92"/>
    <mergeCell ref="A93:C93"/>
    <mergeCell ref="A94:C94"/>
    <mergeCell ref="A95:C95"/>
    <mergeCell ref="A97:C97"/>
    <mergeCell ref="A87:C87"/>
    <mergeCell ref="A88:C88"/>
    <mergeCell ref="A89:C89"/>
    <mergeCell ref="A90:C90"/>
    <mergeCell ref="A91:C91"/>
    <mergeCell ref="A86:C86"/>
    <mergeCell ref="A77:C77"/>
    <mergeCell ref="A78:C78"/>
    <mergeCell ref="A79:C79"/>
    <mergeCell ref="A82:C82"/>
    <mergeCell ref="A83:C83"/>
    <mergeCell ref="A72:C72"/>
    <mergeCell ref="A75:C75"/>
    <mergeCell ref="A76:C76"/>
    <mergeCell ref="A84:C84"/>
    <mergeCell ref="A85:C85"/>
    <mergeCell ref="A42:C42"/>
    <mergeCell ref="A49:C49"/>
    <mergeCell ref="A50:C50"/>
    <mergeCell ref="A39:C39"/>
    <mergeCell ref="A46:C46"/>
    <mergeCell ref="A25:C25"/>
    <mergeCell ref="A26:C26"/>
    <mergeCell ref="A27:C27"/>
    <mergeCell ref="A36:C36"/>
    <mergeCell ref="A35:C35"/>
    <mergeCell ref="A3:I3"/>
    <mergeCell ref="A5:C5"/>
    <mergeCell ref="A1:J1"/>
    <mergeCell ref="A64:C64"/>
    <mergeCell ref="A66:C66"/>
    <mergeCell ref="A15:C15"/>
    <mergeCell ref="A17:C17"/>
    <mergeCell ref="A16:C16"/>
    <mergeCell ref="A12:C12"/>
    <mergeCell ref="A13:C13"/>
    <mergeCell ref="A54:C54"/>
    <mergeCell ref="A55:C55"/>
    <mergeCell ref="A45:C45"/>
    <mergeCell ref="A24:C24"/>
    <mergeCell ref="A63:C63"/>
    <mergeCell ref="A65:C65"/>
    <mergeCell ref="A109:C109"/>
    <mergeCell ref="A110:C110"/>
    <mergeCell ref="A111:C111"/>
    <mergeCell ref="A104:C104"/>
    <mergeCell ref="A105:C105"/>
    <mergeCell ref="A106:C106"/>
    <mergeCell ref="A107:C107"/>
    <mergeCell ref="A108:C108"/>
    <mergeCell ref="A98:C98"/>
    <mergeCell ref="A99:C99"/>
    <mergeCell ref="A100:C100"/>
    <mergeCell ref="A67:C67"/>
    <mergeCell ref="A70:C70"/>
    <mergeCell ref="A71:C71"/>
    <mergeCell ref="A58:C58"/>
    <mergeCell ref="A59:C59"/>
    <mergeCell ref="A60:C60"/>
    <mergeCell ref="A61:C61"/>
    <mergeCell ref="A62:C62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'Prihodi i rashodi po izvorima'!Podrucje_ispisa</vt:lpstr>
      <vt:lpstr>'Rashodi prema funkcijskoj kl'!Podrucje_ispisa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 Sočan</cp:lastModifiedBy>
  <cp:lastPrinted>2024-10-10T06:38:14Z</cp:lastPrinted>
  <dcterms:created xsi:type="dcterms:W3CDTF">2022-08-12T12:51:27Z</dcterms:created>
  <dcterms:modified xsi:type="dcterms:W3CDTF">2024-10-14T07:30:45Z</dcterms:modified>
</cp:coreProperties>
</file>