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TRA\PLAN\IZVRŠENJE 2024\"/>
    </mc:Choice>
  </mc:AlternateContent>
  <xr:revisionPtr revIDLastSave="0" documentId="13_ncr:1_{EA640ECE-01B4-456A-9080-3B5C5D499E89}" xr6:coauthVersionLast="47" xr6:coauthVersionMax="47" xr10:uidLastSave="{00000000-0000-0000-0000-000000000000}"/>
  <bookViews>
    <workbookView xWindow="-120" yWindow="-120" windowWidth="29040" windowHeight="15840" firstSheet="3" activeTab="6" xr2:uid="{00000000-000D-0000-FFFF-FFFF00000000}"/>
  </bookViews>
  <sheets>
    <sheet name="Opći dio" sheetId="1" r:id="rId1"/>
    <sheet name="Prihodi i rashodi-ekonomska kl." sheetId="2" r:id="rId2"/>
    <sheet name="Prihodi i rashodi - Izvori " sheetId="3" r:id="rId3"/>
    <sheet name="Rashodi - funkcijska klas." sheetId="4" r:id="rId4"/>
    <sheet name="Račun financiranja - ekonomska " sheetId="5" r:id="rId5"/>
    <sheet name="Račun financiranja - Izvori" sheetId="6" r:id="rId6"/>
    <sheet name="Rashodi prema prog., ekon., izv" sheetId="7" r:id="rId7"/>
  </sheets>
  <definedNames>
    <definedName name="_xlnm.Print_Area" localSheetId="2">'Prihodi i rashodi - Izvori '!$A$1:$G$41</definedName>
    <definedName name="_xlnm.Print_Area" localSheetId="1">'Prihodi i rashodi-ekonomska kl.'!$A$1:$G$96</definedName>
    <definedName name="_xlnm.Print_Area" localSheetId="6">'Rashodi prema prog., ekon., izv'!$A$1:$E$195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 l="1"/>
  <c r="E11" i="7"/>
  <c r="E12" i="7"/>
  <c r="E13" i="7"/>
  <c r="D14" i="7"/>
  <c r="D13" i="7"/>
  <c r="D12" i="7"/>
  <c r="D11" i="7"/>
  <c r="C14" i="7"/>
  <c r="C13" i="7"/>
  <c r="C12" i="7"/>
  <c r="C11" i="7"/>
  <c r="B14" i="7"/>
  <c r="B13" i="7"/>
  <c r="B12" i="7"/>
  <c r="B11" i="7"/>
  <c r="E25" i="3" l="1"/>
  <c r="C25" i="3"/>
  <c r="B25" i="3"/>
  <c r="B9" i="3"/>
  <c r="F9" i="3" s="1"/>
  <c r="E9" i="2"/>
  <c r="G9" i="2" s="1"/>
  <c r="G10" i="2"/>
  <c r="E37" i="2"/>
  <c r="E42" i="2"/>
  <c r="E47" i="2"/>
  <c r="E51" i="2"/>
  <c r="E57" i="2"/>
  <c r="E69" i="2"/>
  <c r="E80" i="2"/>
  <c r="B34" i="3" l="1"/>
  <c r="D87" i="2" l="1"/>
  <c r="D90" i="2"/>
  <c r="D91" i="2"/>
  <c r="D92" i="2"/>
  <c r="D93" i="2"/>
  <c r="D96" i="2"/>
  <c r="D38" i="2"/>
  <c r="D39" i="2"/>
  <c r="D41" i="2"/>
  <c r="D43" i="2"/>
  <c r="G43" i="2" s="1"/>
  <c r="D44" i="2"/>
  <c r="D45" i="2"/>
  <c r="D48" i="2"/>
  <c r="D49" i="2"/>
  <c r="D50" i="2"/>
  <c r="D52" i="2"/>
  <c r="D53" i="2"/>
  <c r="D54" i="2"/>
  <c r="D55" i="2"/>
  <c r="D56" i="2"/>
  <c r="D58" i="2"/>
  <c r="D59" i="2"/>
  <c r="D60" i="2"/>
  <c r="D61" i="2"/>
  <c r="D62" i="2"/>
  <c r="D63" i="2"/>
  <c r="D64" i="2"/>
  <c r="D65" i="2"/>
  <c r="D66" i="2"/>
  <c r="D68" i="2"/>
  <c r="D70" i="2"/>
  <c r="D71" i="2"/>
  <c r="D72" i="2"/>
  <c r="D73" i="2"/>
  <c r="D74" i="2"/>
  <c r="D75" i="2"/>
  <c r="D76" i="2"/>
  <c r="D79" i="2"/>
  <c r="D81" i="2"/>
  <c r="D82" i="2"/>
  <c r="D83" i="2"/>
  <c r="D13" i="2"/>
  <c r="D16" i="2"/>
  <c r="D17" i="2"/>
  <c r="D18" i="2"/>
  <c r="D19" i="2"/>
  <c r="D22" i="2"/>
  <c r="D24" i="2"/>
  <c r="D25" i="2"/>
  <c r="D27" i="2"/>
  <c r="D30" i="2"/>
  <c r="D31" i="2"/>
  <c r="D32" i="2"/>
  <c r="D34" i="2"/>
  <c r="C26" i="2"/>
  <c r="C23" i="2" s="1"/>
  <c r="D23" i="2" s="1"/>
  <c r="C29" i="2"/>
  <c r="C33" i="2"/>
  <c r="D33" i="2" s="1"/>
  <c r="C12" i="2"/>
  <c r="C15" i="2"/>
  <c r="C14" i="2" s="1"/>
  <c r="D14" i="2" s="1"/>
  <c r="C21" i="2"/>
  <c r="C20" i="2" s="1"/>
  <c r="D20" i="2" s="1"/>
  <c r="C47" i="2"/>
  <c r="D47" i="2" s="1"/>
  <c r="C51" i="2"/>
  <c r="D51" i="2" s="1"/>
  <c r="C57" i="2"/>
  <c r="D57" i="2" s="1"/>
  <c r="C67" i="2"/>
  <c r="D67" i="2" s="1"/>
  <c r="C69" i="2"/>
  <c r="D69" i="2" s="1"/>
  <c r="C78" i="2"/>
  <c r="D78" i="2" s="1"/>
  <c r="C80" i="2"/>
  <c r="D80" i="2" s="1"/>
  <c r="C86" i="2"/>
  <c r="C85" i="2" s="1"/>
  <c r="D85" i="2" s="1"/>
  <c r="C89" i="2"/>
  <c r="C88" i="2" s="1"/>
  <c r="D88" i="2" s="1"/>
  <c r="C95" i="2"/>
  <c r="D95" i="2" s="1"/>
  <c r="C37" i="2"/>
  <c r="C36" i="2" s="1"/>
  <c r="D36" i="2" s="1"/>
  <c r="C40" i="2"/>
  <c r="D40" i="2" s="1"/>
  <c r="C42" i="2"/>
  <c r="D42" i="2" s="1"/>
  <c r="D12" i="2" l="1"/>
  <c r="C11" i="2"/>
  <c r="D11" i="2" s="1"/>
  <c r="D26" i="2"/>
  <c r="D86" i="2"/>
  <c r="C28" i="2"/>
  <c r="D28" i="2" s="1"/>
  <c r="D15" i="2"/>
  <c r="D37" i="2"/>
  <c r="D29" i="2"/>
  <c r="D21" i="2"/>
  <c r="C77" i="2"/>
  <c r="D77" i="2" s="1"/>
  <c r="D89" i="2"/>
  <c r="C94" i="2"/>
  <c r="D94" i="2" s="1"/>
  <c r="C46" i="2"/>
  <c r="E89" i="2"/>
  <c r="C10" i="2" l="1"/>
  <c r="C35" i="2"/>
  <c r="D46" i="2"/>
  <c r="E40" i="3"/>
  <c r="D40" i="3"/>
  <c r="C40" i="3"/>
  <c r="B40" i="3"/>
  <c r="B22" i="3"/>
  <c r="C22" i="3"/>
  <c r="D22" i="3"/>
  <c r="E22" i="3"/>
  <c r="B8" i="4"/>
  <c r="F8" i="5"/>
  <c r="F9" i="5"/>
  <c r="F10" i="5"/>
  <c r="F11" i="5"/>
  <c r="F16" i="6"/>
  <c r="F8" i="6"/>
  <c r="F9" i="6"/>
  <c r="C48" i="7"/>
  <c r="C49" i="7"/>
  <c r="D75" i="7"/>
  <c r="D74" i="7" s="1"/>
  <c r="D73" i="7" s="1"/>
  <c r="D72" i="7" s="1"/>
  <c r="D71" i="7" s="1"/>
  <c r="D193" i="7"/>
  <c r="D192" i="7" s="1"/>
  <c r="D133" i="7"/>
  <c r="D89" i="7"/>
  <c r="D61" i="7"/>
  <c r="D65" i="7"/>
  <c r="D64" i="7" s="1"/>
  <c r="C65" i="7"/>
  <c r="C64" i="7" s="1"/>
  <c r="C190" i="7"/>
  <c r="C191" i="7"/>
  <c r="C193" i="7"/>
  <c r="C194" i="7"/>
  <c r="C166" i="7"/>
  <c r="C167" i="7"/>
  <c r="C169" i="7"/>
  <c r="C170" i="7"/>
  <c r="C171" i="7"/>
  <c r="C172" i="7"/>
  <c r="C173" i="7"/>
  <c r="C175" i="7"/>
  <c r="C176" i="7"/>
  <c r="C158" i="7"/>
  <c r="C135" i="7"/>
  <c r="C122" i="7"/>
  <c r="C123" i="7"/>
  <c r="C125" i="7"/>
  <c r="C126" i="7"/>
  <c r="C127" i="7"/>
  <c r="C128" i="7"/>
  <c r="C86" i="7"/>
  <c r="C87" i="7"/>
  <c r="C88" i="7"/>
  <c r="C89" i="7"/>
  <c r="C90" i="7"/>
  <c r="C91" i="7"/>
  <c r="C92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7" i="7"/>
  <c r="C118" i="7"/>
  <c r="C119" i="7"/>
  <c r="C81" i="7"/>
  <c r="C80" i="7" s="1"/>
  <c r="C22" i="7"/>
  <c r="C23" i="7"/>
  <c r="C24" i="7"/>
  <c r="C25" i="7"/>
  <c r="C26" i="7"/>
  <c r="C27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50" i="7"/>
  <c r="C52" i="7"/>
  <c r="C53" i="7"/>
  <c r="C54" i="7"/>
  <c r="C55" i="7"/>
  <c r="C56" i="7"/>
  <c r="C57" i="7"/>
  <c r="C58" i="7"/>
  <c r="C21" i="7"/>
  <c r="C76" i="7"/>
  <c r="C75" i="7"/>
  <c r="E193" i="7" l="1"/>
  <c r="C20" i="7"/>
  <c r="B74" i="7"/>
  <c r="B20" i="7"/>
  <c r="B80" i="7"/>
  <c r="B28" i="7"/>
  <c r="C28" i="7" s="1"/>
  <c r="B51" i="7"/>
  <c r="C51" i="7" s="1"/>
  <c r="B189" i="7"/>
  <c r="C189" i="7" s="1"/>
  <c r="B192" i="7"/>
  <c r="C192" i="7" s="1"/>
  <c r="E192" i="7" s="1"/>
  <c r="B174" i="7"/>
  <c r="C174" i="7" s="1"/>
  <c r="C188" i="7" l="1"/>
  <c r="C74" i="7"/>
  <c r="B73" i="7"/>
  <c r="B188" i="7"/>
  <c r="B19" i="7"/>
  <c r="B18" i="6"/>
  <c r="B16" i="6"/>
  <c r="B14" i="6"/>
  <c r="B11" i="6"/>
  <c r="B9" i="6"/>
  <c r="B16" i="5"/>
  <c r="B15" i="5" s="1"/>
  <c r="B11" i="5"/>
  <c r="B10" i="5" s="1"/>
  <c r="B38" i="3"/>
  <c r="B31" i="3"/>
  <c r="B29" i="3"/>
  <c r="B26" i="3"/>
  <c r="B20" i="3"/>
  <c r="B18" i="3"/>
  <c r="B15" i="3"/>
  <c r="B13" i="3"/>
  <c r="B10" i="3"/>
  <c r="B12" i="2"/>
  <c r="B11" i="2" s="1"/>
  <c r="B15" i="2"/>
  <c r="B14" i="2" s="1"/>
  <c r="B21" i="2"/>
  <c r="B20" i="2" s="1"/>
  <c r="B24" i="2"/>
  <c r="B26" i="2"/>
  <c r="B23" i="2" s="1"/>
  <c r="B29" i="2"/>
  <c r="B33" i="2"/>
  <c r="B37" i="2"/>
  <c r="B40" i="2"/>
  <c r="B42" i="2"/>
  <c r="B47" i="2"/>
  <c r="B51" i="2"/>
  <c r="B57" i="2"/>
  <c r="B67" i="2"/>
  <c r="B69" i="2"/>
  <c r="B78" i="2"/>
  <c r="B80" i="2"/>
  <c r="B86" i="2"/>
  <c r="B85" i="2" s="1"/>
  <c r="B89" i="2"/>
  <c r="B88" i="2" s="1"/>
  <c r="B72" i="7" l="1"/>
  <c r="C73" i="7"/>
  <c r="B77" i="2"/>
  <c r="B46" i="2"/>
  <c r="B36" i="2"/>
  <c r="B28" i="2"/>
  <c r="B10" i="2" l="1"/>
  <c r="B71" i="7"/>
  <c r="C71" i="7" s="1"/>
  <c r="C72" i="7"/>
  <c r="B35" i="2"/>
  <c r="G13" i="4" l="1"/>
  <c r="E12" i="4"/>
  <c r="G12" i="4" s="1"/>
  <c r="D12" i="4"/>
  <c r="C12" i="4"/>
  <c r="B12" i="4"/>
  <c r="C26" i="3"/>
  <c r="C34" i="3"/>
  <c r="C31" i="3"/>
  <c r="C29" i="3" l="1"/>
  <c r="D140" i="7" l="1"/>
  <c r="D138" i="7"/>
  <c r="D137" i="7" s="1"/>
  <c r="D136" i="7" s="1"/>
  <c r="C138" i="7"/>
  <c r="C137" i="7" s="1"/>
  <c r="C136" i="7" s="1"/>
  <c r="B138" i="7"/>
  <c r="B137" i="7" s="1"/>
  <c r="B136" i="7" s="1"/>
  <c r="D132" i="7" l="1"/>
  <c r="D131" i="7" s="1"/>
  <c r="D130" i="7" s="1"/>
  <c r="D129" i="7" s="1"/>
  <c r="C133" i="7"/>
  <c r="C132" i="7" s="1"/>
  <c r="C131" i="7" s="1"/>
  <c r="C129" i="7" s="1"/>
  <c r="B133" i="7"/>
  <c r="B132" i="7" s="1"/>
  <c r="B131" i="7" s="1"/>
  <c r="B129" i="7" s="1"/>
  <c r="B187" i="7" l="1"/>
  <c r="B186" i="7" s="1"/>
  <c r="B185" i="7" s="1"/>
  <c r="B181" i="7"/>
  <c r="B180" i="7" s="1"/>
  <c r="B179" i="7" s="1"/>
  <c r="B178" i="7" s="1"/>
  <c r="B177" i="7" s="1"/>
  <c r="B168" i="7"/>
  <c r="C168" i="7" s="1"/>
  <c r="B165" i="7"/>
  <c r="C165" i="7" s="1"/>
  <c r="B157" i="7"/>
  <c r="B156" i="7" s="1"/>
  <c r="B147" i="7"/>
  <c r="B146" i="7" s="1"/>
  <c r="B145" i="7" s="1"/>
  <c r="B144" i="7" s="1"/>
  <c r="B143" i="7" s="1"/>
  <c r="B142" i="7" s="1"/>
  <c r="B124" i="7"/>
  <c r="C124" i="7" s="1"/>
  <c r="B121" i="7"/>
  <c r="B116" i="7"/>
  <c r="C116" i="7" s="1"/>
  <c r="B93" i="7"/>
  <c r="C93" i="7" s="1"/>
  <c r="B85" i="7"/>
  <c r="C85" i="7" s="1"/>
  <c r="B79" i="7"/>
  <c r="B78" i="7" s="1"/>
  <c r="B67" i="7"/>
  <c r="B61" i="7"/>
  <c r="B60" i="7" s="1"/>
  <c r="B59" i="7" s="1"/>
  <c r="C10" i="4"/>
  <c r="C20" i="3"/>
  <c r="C18" i="3"/>
  <c r="C15" i="3"/>
  <c r="C13" i="3"/>
  <c r="C10" i="3"/>
  <c r="G19" i="6"/>
  <c r="C9" i="4" l="1"/>
  <c r="C8" i="4" s="1"/>
  <c r="B18" i="7"/>
  <c r="B17" i="7" s="1"/>
  <c r="B120" i="7"/>
  <c r="C121" i="7"/>
  <c r="C120" i="7" s="1"/>
  <c r="C9" i="3"/>
  <c r="B164" i="7"/>
  <c r="B163" i="7" s="1"/>
  <c r="B162" i="7" s="1"/>
  <c r="B161" i="7" s="1"/>
  <c r="B160" i="7" s="1"/>
  <c r="B84" i="7"/>
  <c r="B153" i="7"/>
  <c r="B152" i="7" s="1"/>
  <c r="B155" i="7"/>
  <c r="B154" i="7" s="1"/>
  <c r="D183" i="7"/>
  <c r="D182" i="7" s="1"/>
  <c r="D158" i="7"/>
  <c r="D157" i="7" s="1"/>
  <c r="D125" i="7"/>
  <c r="D124" i="7" s="1"/>
  <c r="D122" i="7"/>
  <c r="D121" i="7" s="1"/>
  <c r="D117" i="7"/>
  <c r="D116" i="7" s="1"/>
  <c r="D112" i="7"/>
  <c r="D103" i="7"/>
  <c r="D97" i="7"/>
  <c r="D94" i="7"/>
  <c r="D91" i="7"/>
  <c r="D86" i="7"/>
  <c r="D81" i="7"/>
  <c r="D80" i="7" s="1"/>
  <c r="D21" i="7"/>
  <c r="D23" i="7"/>
  <c r="D25" i="7"/>
  <c r="D29" i="7"/>
  <c r="D32" i="7"/>
  <c r="D36" i="7"/>
  <c r="D42" i="7"/>
  <c r="D44" i="7"/>
  <c r="D52" i="7"/>
  <c r="D54" i="7"/>
  <c r="D60" i="7"/>
  <c r="D59" i="7" s="1"/>
  <c r="C79" i="7"/>
  <c r="C157" i="7"/>
  <c r="B83" i="7" l="1"/>
  <c r="B77" i="7" s="1"/>
  <c r="B16" i="7" l="1"/>
  <c r="B15" i="7" s="1"/>
  <c r="B10" i="7" l="1"/>
  <c r="B9" i="7" s="1"/>
  <c r="D10" i="4"/>
  <c r="D9" i="4" s="1"/>
  <c r="E24" i="2" l="1"/>
  <c r="E183" i="7" l="1"/>
  <c r="E158" i="7"/>
  <c r="C147" i="7"/>
  <c r="E86" i="7" l="1"/>
  <c r="E89" i="7"/>
  <c r="E91" i="7"/>
  <c r="E94" i="7"/>
  <c r="E97" i="7"/>
  <c r="E103" i="7"/>
  <c r="E112" i="7"/>
  <c r="E116" i="7"/>
  <c r="E117" i="7"/>
  <c r="D93" i="7"/>
  <c r="D85" i="7"/>
  <c r="E54" i="7"/>
  <c r="E21" i="7"/>
  <c r="E23" i="7"/>
  <c r="E25" i="7"/>
  <c r="E29" i="7"/>
  <c r="E32" i="7"/>
  <c r="E36" i="7"/>
  <c r="E44" i="7"/>
  <c r="E52" i="7"/>
  <c r="E81" i="7"/>
  <c r="D51" i="7"/>
  <c r="E51" i="7" s="1"/>
  <c r="D28" i="7"/>
  <c r="E28" i="7" s="1"/>
  <c r="D20" i="7"/>
  <c r="C67" i="7"/>
  <c r="C61" i="7"/>
  <c r="C60" i="7" s="1"/>
  <c r="C59" i="7" s="1"/>
  <c r="C187" i="7"/>
  <c r="C186" i="7" s="1"/>
  <c r="C185" i="7" s="1"/>
  <c r="D190" i="7"/>
  <c r="D181" i="7"/>
  <c r="C181" i="7"/>
  <c r="C180" i="7" s="1"/>
  <c r="C179" i="7" s="1"/>
  <c r="C178" i="7" s="1"/>
  <c r="C177" i="7" s="1"/>
  <c r="D156" i="7"/>
  <c r="D155" i="7" s="1"/>
  <c r="D154" i="7" s="1"/>
  <c r="D153" i="7" s="1"/>
  <c r="D152" i="7" s="1"/>
  <c r="C156" i="7"/>
  <c r="C155" i="7" s="1"/>
  <c r="C154" i="7" s="1"/>
  <c r="C146" i="7"/>
  <c r="C145" i="7" s="1"/>
  <c r="C144" i="7" s="1"/>
  <c r="C143" i="7" s="1"/>
  <c r="C142" i="7" s="1"/>
  <c r="C164" i="7"/>
  <c r="D175" i="7"/>
  <c r="D169" i="7"/>
  <c r="D166" i="7"/>
  <c r="E157" i="7"/>
  <c r="D150" i="7"/>
  <c r="D148" i="7"/>
  <c r="D79" i="7"/>
  <c r="D78" i="7" s="1"/>
  <c r="C78" i="7"/>
  <c r="D120" i="7"/>
  <c r="E80" i="7"/>
  <c r="D69" i="7"/>
  <c r="D68" i="7" s="1"/>
  <c r="D189" i="7" l="1"/>
  <c r="E189" i="7" s="1"/>
  <c r="E190" i="7"/>
  <c r="D147" i="7"/>
  <c r="D146" i="7" s="1"/>
  <c r="E146" i="7" s="1"/>
  <c r="E166" i="7"/>
  <c r="D165" i="7"/>
  <c r="E169" i="7"/>
  <c r="D168" i="7"/>
  <c r="E168" i="7" s="1"/>
  <c r="D84" i="7"/>
  <c r="D83" i="7" s="1"/>
  <c r="D77" i="7" s="1"/>
  <c r="D174" i="7"/>
  <c r="E174" i="7" s="1"/>
  <c r="E175" i="7"/>
  <c r="C19" i="7"/>
  <c r="C18" i="7" s="1"/>
  <c r="C17" i="7" s="1"/>
  <c r="E93" i="7"/>
  <c r="E85" i="7"/>
  <c r="C84" i="7"/>
  <c r="E155" i="7"/>
  <c r="E154" i="7"/>
  <c r="C153" i="7"/>
  <c r="C152" i="7" s="1"/>
  <c r="E152" i="7" s="1"/>
  <c r="C163" i="7"/>
  <c r="C162" i="7" s="1"/>
  <c r="C161" i="7" s="1"/>
  <c r="C160" i="7" s="1"/>
  <c r="D180" i="7"/>
  <c r="E181" i="7"/>
  <c r="E182" i="7"/>
  <c r="E156" i="7"/>
  <c r="E79" i="7"/>
  <c r="D67" i="7"/>
  <c r="E67" i="7" s="1"/>
  <c r="E68" i="7"/>
  <c r="D188" i="7" l="1"/>
  <c r="D187" i="7" s="1"/>
  <c r="D145" i="7"/>
  <c r="D144" i="7" s="1"/>
  <c r="D143" i="7"/>
  <c r="D142" i="7" s="1"/>
  <c r="E147" i="7"/>
  <c r="D164" i="7"/>
  <c r="E165" i="7"/>
  <c r="E84" i="7"/>
  <c r="C83" i="7"/>
  <c r="E153" i="7"/>
  <c r="D179" i="7"/>
  <c r="E180" i="7"/>
  <c r="E78" i="7"/>
  <c r="E77" i="7" s="1"/>
  <c r="E20" i="7"/>
  <c r="D18" i="6"/>
  <c r="D16" i="6"/>
  <c r="D14" i="6"/>
  <c r="G15" i="6"/>
  <c r="F15" i="6"/>
  <c r="E14" i="6"/>
  <c r="C14" i="6"/>
  <c r="E18" i="6"/>
  <c r="C18" i="6"/>
  <c r="E16" i="6"/>
  <c r="C16" i="6"/>
  <c r="E9" i="6"/>
  <c r="D9" i="6"/>
  <c r="C9" i="6"/>
  <c r="E11" i="6"/>
  <c r="D11" i="6"/>
  <c r="C11" i="6"/>
  <c r="G17" i="5"/>
  <c r="F17" i="5"/>
  <c r="E16" i="5"/>
  <c r="D16" i="5"/>
  <c r="D15" i="5" s="1"/>
  <c r="D14" i="5" s="1"/>
  <c r="C16" i="5"/>
  <c r="C15" i="5" s="1"/>
  <c r="C14" i="5" s="1"/>
  <c r="B14" i="5"/>
  <c r="B13" i="5" s="1"/>
  <c r="E11" i="5"/>
  <c r="E10" i="5" s="1"/>
  <c r="E9" i="5" s="1"/>
  <c r="E8" i="5" s="1"/>
  <c r="D11" i="5"/>
  <c r="D10" i="5" s="1"/>
  <c r="D9" i="5" s="1"/>
  <c r="D8" i="5" s="1"/>
  <c r="C11" i="5"/>
  <c r="C10" i="5" s="1"/>
  <c r="C9" i="5" s="1"/>
  <c r="B9" i="5"/>
  <c r="G11" i="4"/>
  <c r="F11" i="4"/>
  <c r="E10" i="4"/>
  <c r="B10" i="4"/>
  <c r="B9" i="4" s="1"/>
  <c r="D8" i="4"/>
  <c r="E34" i="3"/>
  <c r="D34" i="3"/>
  <c r="G39" i="3"/>
  <c r="E38" i="3"/>
  <c r="D38" i="3"/>
  <c r="G33" i="3"/>
  <c r="F33" i="3"/>
  <c r="G32" i="3"/>
  <c r="F32" i="3"/>
  <c r="E31" i="3"/>
  <c r="D31" i="3"/>
  <c r="G30" i="3"/>
  <c r="F30" i="3"/>
  <c r="E29" i="3"/>
  <c r="D29" i="3"/>
  <c r="G28" i="3"/>
  <c r="F28" i="3"/>
  <c r="G27" i="3"/>
  <c r="F27" i="3"/>
  <c r="E26" i="3"/>
  <c r="D26" i="3"/>
  <c r="G11" i="3"/>
  <c r="G12" i="3"/>
  <c r="G14" i="3"/>
  <c r="G16" i="3"/>
  <c r="G17" i="3"/>
  <c r="G21" i="3"/>
  <c r="F12" i="3"/>
  <c r="F14" i="3"/>
  <c r="F16" i="3"/>
  <c r="F17" i="3"/>
  <c r="F11" i="3"/>
  <c r="E10" i="3"/>
  <c r="E13" i="3"/>
  <c r="E15" i="3"/>
  <c r="E18" i="3"/>
  <c r="E20" i="3"/>
  <c r="D20" i="3"/>
  <c r="D18" i="3"/>
  <c r="D15" i="3"/>
  <c r="D13" i="3"/>
  <c r="D10" i="3"/>
  <c r="D186" i="7" l="1"/>
  <c r="D185" i="7" s="1"/>
  <c r="E188" i="7"/>
  <c r="G10" i="4"/>
  <c r="E9" i="4"/>
  <c r="E9" i="3"/>
  <c r="C77" i="7"/>
  <c r="C16" i="7" s="1"/>
  <c r="C15" i="7" s="1"/>
  <c r="C10" i="7" s="1"/>
  <c r="E13" i="6"/>
  <c r="G16" i="5"/>
  <c r="G18" i="6"/>
  <c r="E8" i="6"/>
  <c r="E20" i="6" s="1"/>
  <c r="G20" i="6" s="1"/>
  <c r="D163" i="7"/>
  <c r="E164" i="7"/>
  <c r="F13" i="6"/>
  <c r="G31" i="3"/>
  <c r="G13" i="3"/>
  <c r="G20" i="3"/>
  <c r="D13" i="6"/>
  <c r="G13" i="6" s="1"/>
  <c r="B8" i="6"/>
  <c r="C8" i="6"/>
  <c r="F16" i="5"/>
  <c r="D8" i="6"/>
  <c r="G38" i="3"/>
  <c r="C13" i="6"/>
  <c r="C18" i="5"/>
  <c r="C8" i="5"/>
  <c r="B8" i="5"/>
  <c r="B18" i="5" s="1"/>
  <c r="F34" i="3"/>
  <c r="D9" i="3"/>
  <c r="D18" i="5"/>
  <c r="F29" i="3"/>
  <c r="E15" i="5"/>
  <c r="G29" i="3"/>
  <c r="E179" i="7"/>
  <c r="D178" i="7"/>
  <c r="E83" i="7"/>
  <c r="D19" i="7"/>
  <c r="G14" i="6"/>
  <c r="F14" i="6"/>
  <c r="F10" i="4"/>
  <c r="D25" i="3"/>
  <c r="G15" i="3"/>
  <c r="G10" i="3"/>
  <c r="F31" i="3"/>
  <c r="G26" i="3"/>
  <c r="F26" i="3"/>
  <c r="C9" i="7" l="1"/>
  <c r="B20" i="6"/>
  <c r="F20" i="6" s="1"/>
  <c r="D162" i="7"/>
  <c r="E163" i="7"/>
  <c r="F9" i="4"/>
  <c r="E8" i="4"/>
  <c r="G9" i="4"/>
  <c r="G15" i="5"/>
  <c r="E14" i="5"/>
  <c r="F15" i="5"/>
  <c r="E178" i="7"/>
  <c r="D177" i="7"/>
  <c r="D18" i="7"/>
  <c r="E19" i="7"/>
  <c r="G9" i="3"/>
  <c r="G25" i="3"/>
  <c r="F25" i="3"/>
  <c r="E18" i="7" l="1"/>
  <c r="E17" i="7" s="1"/>
  <c r="D17" i="7"/>
  <c r="E177" i="7"/>
  <c r="D161" i="7"/>
  <c r="E162" i="7"/>
  <c r="F14" i="5"/>
  <c r="E18" i="5"/>
  <c r="G14" i="5"/>
  <c r="G8" i="4"/>
  <c r="F8" i="4"/>
  <c r="D16" i="7" l="1"/>
  <c r="D15" i="7" s="1"/>
  <c r="D160" i="7"/>
  <c r="E161" i="7"/>
  <c r="E16" i="7"/>
  <c r="D10" i="7" l="1"/>
  <c r="E160" i="7"/>
  <c r="E15" i="7"/>
  <c r="F15" i="3"/>
  <c r="F10" i="3"/>
  <c r="G87" i="2"/>
  <c r="G90" i="2"/>
  <c r="G92" i="2"/>
  <c r="G93" i="2"/>
  <c r="G96" i="2"/>
  <c r="F87" i="2"/>
  <c r="F90" i="2"/>
  <c r="F91" i="2"/>
  <c r="F93" i="2"/>
  <c r="E95" i="2"/>
  <c r="E94" i="2" s="1"/>
  <c r="B95" i="2"/>
  <c r="B94" i="2" s="1"/>
  <c r="B84" i="2" s="1"/>
  <c r="B9" i="2" s="1"/>
  <c r="E86" i="2"/>
  <c r="G38" i="2"/>
  <c r="G39" i="2"/>
  <c r="G41" i="2"/>
  <c r="G44" i="2"/>
  <c r="G48" i="2"/>
  <c r="G49" i="2"/>
  <c r="G50" i="2"/>
  <c r="G52" i="2"/>
  <c r="G53" i="2"/>
  <c r="G54" i="2"/>
  <c r="G55" i="2"/>
  <c r="G56" i="2"/>
  <c r="G58" i="2"/>
  <c r="G59" i="2"/>
  <c r="G60" i="2"/>
  <c r="G61" i="2"/>
  <c r="G62" i="2"/>
  <c r="G63" i="2"/>
  <c r="G64" i="2"/>
  <c r="G65" i="2"/>
  <c r="G66" i="2"/>
  <c r="G70" i="2"/>
  <c r="G71" i="2"/>
  <c r="G72" i="2"/>
  <c r="G73" i="2"/>
  <c r="G74" i="2"/>
  <c r="G76" i="2"/>
  <c r="G79" i="2"/>
  <c r="G81" i="2"/>
  <c r="G82" i="2"/>
  <c r="G83" i="2"/>
  <c r="F38" i="2"/>
  <c r="F39" i="2"/>
  <c r="F41" i="2"/>
  <c r="F44" i="2"/>
  <c r="F45" i="2"/>
  <c r="F48" i="2"/>
  <c r="F49" i="2"/>
  <c r="F50" i="2"/>
  <c r="F52" i="2"/>
  <c r="F53" i="2"/>
  <c r="F54" i="2"/>
  <c r="F55" i="2"/>
  <c r="F56" i="2"/>
  <c r="F58" i="2"/>
  <c r="F59" i="2"/>
  <c r="F60" i="2"/>
  <c r="F61" i="2"/>
  <c r="F62" i="2"/>
  <c r="F63" i="2"/>
  <c r="F64" i="2"/>
  <c r="F65" i="2"/>
  <c r="F66" i="2"/>
  <c r="F68" i="2"/>
  <c r="F70" i="2"/>
  <c r="F71" i="2"/>
  <c r="F72" i="2"/>
  <c r="F73" i="2"/>
  <c r="F74" i="2"/>
  <c r="F75" i="2"/>
  <c r="F76" i="2"/>
  <c r="F79" i="2"/>
  <c r="F81" i="2"/>
  <c r="F82" i="2"/>
  <c r="F83" i="2"/>
  <c r="E78" i="2"/>
  <c r="E77" i="2" s="1"/>
  <c r="E67" i="2"/>
  <c r="E46" i="2" s="1"/>
  <c r="E40" i="2"/>
  <c r="E36" i="2" s="1"/>
  <c r="G16" i="2"/>
  <c r="G22" i="2"/>
  <c r="G27" i="2"/>
  <c r="G30" i="2"/>
  <c r="G31" i="2"/>
  <c r="G32" i="2"/>
  <c r="G34" i="2"/>
  <c r="F13" i="2"/>
  <c r="F18" i="2"/>
  <c r="F22" i="2"/>
  <c r="F27" i="2"/>
  <c r="F30" i="2"/>
  <c r="F31" i="2"/>
  <c r="F32" i="2"/>
  <c r="F34" i="2"/>
  <c r="E33" i="2"/>
  <c r="E29" i="2"/>
  <c r="E26" i="2"/>
  <c r="E23" i="2" s="1"/>
  <c r="E21" i="2"/>
  <c r="E20" i="2" s="1"/>
  <c r="E15" i="2"/>
  <c r="E14" i="2" s="1"/>
  <c r="E12" i="2"/>
  <c r="E11" i="2" s="1"/>
  <c r="G78" i="2" l="1"/>
  <c r="G80" i="2"/>
  <c r="G33" i="2"/>
  <c r="G29" i="2"/>
  <c r="F67" i="2"/>
  <c r="F40" i="2"/>
  <c r="G20" i="2"/>
  <c r="G47" i="2"/>
  <c r="G14" i="2"/>
  <c r="F86" i="2"/>
  <c r="G23" i="2"/>
  <c r="C84" i="2"/>
  <c r="F69" i="2"/>
  <c r="G69" i="2"/>
  <c r="F37" i="2"/>
  <c r="G57" i="2"/>
  <c r="F42" i="2"/>
  <c r="G86" i="2"/>
  <c r="E85" i="2"/>
  <c r="D10" i="2"/>
  <c r="G51" i="2"/>
  <c r="F80" i="2"/>
  <c r="D84" i="2"/>
  <c r="F78" i="2"/>
  <c r="F51" i="2"/>
  <c r="F89" i="2"/>
  <c r="G42" i="2"/>
  <c r="E88" i="2"/>
  <c r="F88" i="2" s="1"/>
  <c r="G94" i="2"/>
  <c r="G89" i="2"/>
  <c r="G15" i="2"/>
  <c r="G40" i="2"/>
  <c r="G26" i="2"/>
  <c r="F57" i="2"/>
  <c r="F47" i="2"/>
  <c r="G37" i="2"/>
  <c r="G95" i="2"/>
  <c r="G21" i="2"/>
  <c r="F13" i="3"/>
  <c r="E28" i="2"/>
  <c r="E84" i="2" l="1"/>
  <c r="E35" i="2"/>
  <c r="F85" i="2"/>
  <c r="F36" i="2"/>
  <c r="G46" i="2"/>
  <c r="G88" i="2"/>
  <c r="D35" i="2"/>
  <c r="D9" i="2" s="1"/>
  <c r="F46" i="2"/>
  <c r="C9" i="2"/>
  <c r="G28" i="2"/>
  <c r="G36" i="2"/>
  <c r="G85" i="2"/>
  <c r="E10" i="2"/>
  <c r="D9" i="7"/>
  <c r="E9" i="7" s="1"/>
  <c r="F77" i="2"/>
  <c r="G77" i="2"/>
  <c r="F26" i="2"/>
  <c r="F35" i="2" l="1"/>
  <c r="G35" i="2"/>
  <c r="G84" i="2"/>
  <c r="F84" i="2"/>
  <c r="F15" i="2"/>
  <c r="F21" i="2"/>
  <c r="F23" i="2"/>
  <c r="F12" i="2" l="1"/>
  <c r="F33" i="2"/>
  <c r="F20" i="2"/>
  <c r="F14" i="2"/>
  <c r="F29" i="2"/>
  <c r="K29" i="1"/>
  <c r="J29" i="1"/>
  <c r="K22" i="1"/>
  <c r="J22" i="1"/>
  <c r="F11" i="2" l="1"/>
  <c r="F28" i="2"/>
  <c r="J14" i="1"/>
  <c r="K14" i="1"/>
  <c r="K13" i="1"/>
  <c r="J13" i="1"/>
  <c r="K10" i="1"/>
  <c r="J10" i="1"/>
  <c r="F9" i="2" l="1"/>
  <c r="F10" i="2"/>
  <c r="F23" i="1"/>
  <c r="J23" i="1" l="1"/>
  <c r="I23" i="1"/>
  <c r="K23" i="1" s="1"/>
  <c r="H23" i="1"/>
  <c r="G23" i="1"/>
  <c r="I12" i="1"/>
  <c r="H12" i="1"/>
  <c r="G12" i="1"/>
  <c r="F12" i="1"/>
  <c r="I9" i="1"/>
  <c r="H9" i="1"/>
  <c r="G9" i="1"/>
  <c r="F9" i="1"/>
  <c r="K9" i="1" l="1"/>
  <c r="J9" i="1"/>
  <c r="K12" i="1"/>
  <c r="J12" i="1"/>
  <c r="F15" i="1"/>
  <c r="F32" i="1" s="1"/>
  <c r="G15" i="1"/>
  <c r="G32" i="1" s="1"/>
  <c r="I15" i="1"/>
  <c r="I32" i="1" s="1"/>
  <c r="H15" i="1"/>
  <c r="H32" i="1" s="1"/>
  <c r="K15" i="1" l="1"/>
  <c r="J15" i="1"/>
  <c r="J32" i="1"/>
  <c r="G18" i="5"/>
  <c r="E13" i="5"/>
  <c r="F13" i="5" s="1"/>
  <c r="F18" i="5"/>
  <c r="D13" i="5"/>
  <c r="C13" i="5"/>
</calcChain>
</file>

<file path=xl/sharedStrings.xml><?xml version="1.0" encoding="utf-8"?>
<sst xmlns="http://schemas.openxmlformats.org/spreadsheetml/2006/main" count="441" uniqueCount="185">
  <si>
    <t>I. OPĆI DIO</t>
  </si>
  <si>
    <t>A) SAŽETAK RAČUNA PRIHODA I RASHODA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</si>
  <si>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</si>
  <si>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</si>
  <si>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</si>
  <si>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</si>
  <si>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</si>
  <si>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</si>
  <si>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</si>
  <si>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</si>
  <si>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</si>
  <si>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</si>
  <si>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</si>
  <si>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</si>
  <si>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VIŠAK / MANJAK IZ PRETHODNE(IH) GODINE KOJI ĆE SE RASPOREDITI / POKRITI</t>
  </si>
  <si>
    <t>VIŠAK / MANJAK + NETO FINANCIRANJE</t>
  </si>
  <si>
    <t>Indeks</t>
  </si>
  <si>
    <t>6(5/2)</t>
  </si>
  <si>
    <t>7(5/4)</t>
  </si>
  <si>
    <t>Brojčana oznaka i naziv</t>
  </si>
  <si>
    <t>6 (5/2)</t>
  </si>
  <si>
    <t>6 Prihodi poslovanja</t>
  </si>
  <si>
    <t>63 Pomoći iz inozemstva u od subjekata unutar općeg proračuna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</si>
  <si>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</si>
  <si>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</si>
  <si>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</si>
  <si>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</si>
  <si>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6415 Prihodi od pozitivnih tečajnih razlika i razlika zbog primjene valutne klauzule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</si>
  <si>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</si>
  <si>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</si>
  <si>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</si>
  <si>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</t>
  </si>
  <si>
    <t>661 Prihodi od prodaje proizvoda i robe te pruženih usluga</t>
  </si>
  <si>
    <t>6615 Prihodi od pruženih usluga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</si>
  <si>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</si>
  <si>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</si>
  <si>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</si>
  <si>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</si>
  <si>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</si>
  <si>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</si>
  <si>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6714 Prihodi iz nadležnog proračuna za financiranje izdataka za financijsku imovinu i otplatu zajmova</t>
  </si>
  <si>
    <t>6413 Kamate na depozite po viđenju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</si>
  <si>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</si>
  <si>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</si>
  <si>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</si>
  <si>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</si>
  <si>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</si>
  <si>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</si>
  <si>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</si>
  <si>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</si>
  <si>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</si>
  <si>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</si>
  <si>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</si>
  <si>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</si>
  <si>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</si>
  <si>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</si>
  <si>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</si>
  <si>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</si>
  <si>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</si>
  <si>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</si>
  <si>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</si>
  <si>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</si>
  <si>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Sitan inventar i auto gume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</si>
  <si>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</si>
  <si>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</si>
  <si>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</si>
  <si>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</si>
  <si>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</si>
  <si>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</si>
  <si>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</si>
  <si>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</si>
  <si>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suluge</t>
  </si>
  <si>
    <t>3239 Ostale usluge</t>
  </si>
  <si>
    <t>324 Naknade troškova osobama izvan radnog odnosa</t>
  </si>
  <si>
    <t>3241 Naknade troškova osobama izvan radnog odnosa</t>
  </si>
  <si>
    <t>329 Ostali nespomenuti rashodi psolovanja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</si>
  <si>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</si>
  <si>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</si>
  <si>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</si>
  <si>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</si>
  <si>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</si>
  <si>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</si>
  <si>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</si>
  <si>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</si>
  <si>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</si>
  <si>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3423 Kamate za primljene kredite i zajmove od kreditnih i ostalih financijskih institucija izvan javnog sektora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</si>
  <si>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</si>
  <si>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</si>
  <si>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</si>
  <si>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</si>
  <si>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</si>
  <si>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</si>
  <si>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</si>
  <si>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</si>
  <si>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</si>
  <si>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</si>
  <si>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422 Postrojenja i oprema</t>
  </si>
  <si>
    <t>4221 Uredska oprema i namještaj</t>
  </si>
  <si>
    <t>4222 Komunikacijska oprema</t>
  </si>
  <si>
    <t>4224 Medicinska i laboratorijska oprema</t>
  </si>
  <si>
    <t>4227 Uređaji, strojevi i oprema za ostale namjene</t>
  </si>
  <si>
    <t>45 Rashodi za dodatna ulaganja na nefinancijskoj imovini</t>
  </si>
  <si>
    <t>451 Dodatna ulaganja na građevinskim objektima</t>
  </si>
  <si>
    <t>4511 Dodatna ulaganja na građevinskim objektima</t>
  </si>
  <si>
    <t>A. RAČUN PRIHODA I RASHODA</t>
  </si>
  <si>
    <t>SVEUKUPNO PRIHODI</t>
  </si>
  <si>
    <t>Izvor 1. Opći prihodi i primici</t>
  </si>
  <si>
    <t>Izvor 1.1. Opći prihodi i primici</t>
  </si>
  <si>
    <t>Izvor 3. Vlastiti prihodi</t>
  </si>
  <si>
    <t>Izvor 3.1. Vlastiti prihodi - ustanove u zdravstvu</t>
  </si>
  <si>
    <t>Izvor 4. Prihodi za posebne namjene</t>
  </si>
  <si>
    <t>Izvor 4.A. Prihodi za posebne namjenje - ostalo (ustanove u zdravstvu)</t>
  </si>
  <si>
    <t>Izvor 5. Pomoći</t>
  </si>
  <si>
    <t>Izvor 5.?. Pomoći HZZ</t>
  </si>
  <si>
    <t>Izvor 7. Prihodi of prodaje nefinancijske imovine i naknade s naslova</t>
  </si>
  <si>
    <t>Izvor 7.2. Prihodi od nef. imov. i nadok. šteta s osno. osig. - u zd</t>
  </si>
  <si>
    <t>Izvor 4.I. Prihodi za posebne namjene - HZZO</t>
  </si>
  <si>
    <t>Izvor 4.3. Decentralizirana sredstva - zdravstvo</t>
  </si>
  <si>
    <t>Izvor 8.2. Namjenski primici - - ustanove u zdravstvu</t>
  </si>
  <si>
    <t xml:space="preserve">Izvor 8. Namjenski primici </t>
  </si>
  <si>
    <t>SVEUKUPNO RASHODI</t>
  </si>
  <si>
    <t>07 Zdravstvo</t>
  </si>
  <si>
    <t>073 Bolničke službe</t>
  </si>
  <si>
    <t>0732 Usluge specijalističkih bolnica</t>
  </si>
  <si>
    <t>8 Primici od financijske imovine i zaduživanja</t>
  </si>
  <si>
    <t>83 Primici od prodaj edionica i udjela u glavnici</t>
  </si>
  <si>
    <t>833 Primici od prodaje dionica i udjela u glavnici kreditnih i ostalih financijskih institucija izvan javnog sektora</t>
  </si>
  <si>
    <t>8331 Dionice i udjeli u glavnici tuzemnih kreditnih i ostalih financijskih institucija izvan javnog sektora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</si>
  <si>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</si>
  <si>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</si>
  <si>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</si>
  <si>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</si>
  <si>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</si>
  <si>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SVEUKUPNO PRIMICI</t>
  </si>
  <si>
    <t>Proračunski korisnik: 24070 Naftalan - specijalna bolnica za medicinsku rehabilitaciju</t>
  </si>
  <si>
    <t>Program 1001 Program redovne djelatnosti - zdravstvena zaštita</t>
  </si>
  <si>
    <t>Aktivnost A100001 Pružanje specijalističko-konzilijarnog bolničkog liječenja</t>
  </si>
  <si>
    <t>5(4/3)</t>
  </si>
  <si>
    <t>Program 1017 Javnozdravstveni prioriteti i prevencija bolesti</t>
  </si>
  <si>
    <t>Aktivnost A100014 Prevencija melanoma kože</t>
  </si>
  <si>
    <t>Program 1001 Minimalni standard u zdravstvu</t>
  </si>
  <si>
    <t>Aktivnost A100001 Održavanje objekata - zdravstvena ustanova</t>
  </si>
  <si>
    <t>Program 1002 Kapitalna ulaganja u zdravstvu</t>
  </si>
  <si>
    <t>Kapitalni projekt K100001 Izgradnja i opremanje zdravstvenih ustanova</t>
  </si>
  <si>
    <t>Program 1003 Otplate kredita</t>
  </si>
  <si>
    <t>Aktivnost A 100001 Otplate kredita</t>
  </si>
  <si>
    <t>II.a) Prihodi i rashodi prema ekonomskoj klasifikaciji</t>
  </si>
  <si>
    <t>II.b) Prihodi i rashodi prema izvorima financiranja</t>
  </si>
  <si>
    <t>II.c) Rashodi prema funkcijskoj klasifikaciji</t>
  </si>
  <si>
    <t>II.d) Račun financiranja prema ekonomskoj klasifikaciji</t>
  </si>
  <si>
    <t>II.e) Račun financiranja prema izvorima financiranja</t>
  </si>
  <si>
    <t>EUR</t>
  </si>
  <si>
    <t>3238 Računalne usluge</t>
  </si>
  <si>
    <t>4223 Oprema za održavanje i zaštitu</t>
  </si>
  <si>
    <t>6631 Tekuće donacije od trgovačkih društava</t>
  </si>
  <si>
    <t>663 Donacije od pravnih i fizičkih osoba izvan općeg proračuna</t>
  </si>
  <si>
    <t>Izvor 4.A. Prihodi za posebne namjene - ostalo (ustanove u zdravstvu)</t>
  </si>
  <si>
    <r>
      <t>Izvor 5.</t>
    </r>
    <r>
      <rPr>
        <sz val="11"/>
        <color theme="1"/>
        <rFont val="Calibri"/>
        <family val="2"/>
        <charset val="238"/>
      </rPr>
      <t>µ. Pomoći - Proračun koji nije nadležan</t>
    </r>
  </si>
  <si>
    <t>Izvor 7. Prihodi od prodaje nefinancijske imovine i naknade s naslova</t>
  </si>
  <si>
    <t>III. IZVJEŠTAJ PO PROGRAMSKOJ KLASIFIKACIJI</t>
  </si>
  <si>
    <t>POLUGODIŠNJI IZVJEŠTAJ FINANCIJSKOG PLANA SPECIJALNE BOLNICE NAFTALAN,  
ZA RAZDOBLJE OD 1. SIJEČNJA DO 30. LIPNJA 2024. GODINE</t>
  </si>
  <si>
    <t>Izvršenje 01.01. - 30.06.2023.</t>
  </si>
  <si>
    <t>Plan 2024.</t>
  </si>
  <si>
    <t>Tekući plan za 2024.</t>
  </si>
  <si>
    <t>Izvršenje 01.01. - 30.06.2024.</t>
  </si>
  <si>
    <t>076 Poslovi i udruge zdravstva koji nisu drugdje svrstani</t>
  </si>
  <si>
    <t>0760 Poslovi i udruge zdravstva koji nisu drugdje svrstani</t>
  </si>
  <si>
    <t>Program 1018 Jačanje kapaciteta zdravstvene zaštite</t>
  </si>
  <si>
    <t>Tekući projekt T100004 Financijska pomoć za opremanje vanjskog bazena</t>
  </si>
  <si>
    <t>Izvor 3.A. Vlastiti prihodi - preneseni manjak</t>
  </si>
  <si>
    <t>9 Vlastiti izvori</t>
  </si>
  <si>
    <t>92 Rezultat poslovanja</t>
  </si>
  <si>
    <t>922 Višak/manjak prihoda</t>
  </si>
  <si>
    <t>9222 Manjak prihoda</t>
  </si>
  <si>
    <t>4227 Uređaji, strojevi i oprema za posebne namjene</t>
  </si>
  <si>
    <t>Izvor 6. Donacije</t>
  </si>
  <si>
    <t>Izvor 6.2. Donacije - ustanove u zdravstvu</t>
  </si>
  <si>
    <t>Izvor 6.  Donacije</t>
  </si>
  <si>
    <t>Izvor 6.2. Donacije - Ustanove u zdravstvu</t>
  </si>
  <si>
    <t>6414 Prihodi od zateznih kamata</t>
  </si>
  <si>
    <t>6416 Prihodi od dividendi</t>
  </si>
  <si>
    <t>3131 Doprinosi za mirovinsko osiguranje</t>
  </si>
  <si>
    <t>Izvor 5.Š. Pomoći - Višak prihoda - ustanove u zdravstvu</t>
  </si>
  <si>
    <t>POLUGODIŠNJI IZVJEŠTAJ FINANCIJSKOG PLANA SPECIJALNE BOLNICE NAFTALAN ,                                                                                                                                                                                             ZA RAZDOBLJE OD 1. SIJEČNJA DO 30. LIPNJA 2024. GODINE</t>
  </si>
  <si>
    <t>Brojčana oznaka i naziv/Izvor/Program/Aktivnost/ekonomska klasifikacija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</si>
</sst>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13" fillId="5" borderId="0" applyNumberFormat="0" applyBorder="0" applyAlignment="0" applyProtection="0"/>
    <xf numFmtId="0" fontId="1" fillId="7" borderId="0" applyNumberFormat="0" applyBorder="0" applyAlignment="0" applyProtection="0"/>
    <xf numFmtId="0" fontId="13" fillId="8" borderId="0" applyNumberFormat="0" applyBorder="0" applyAlignment="0" applyProtection="0"/>
    <xf numFmtId="0" fontId="19" fillId="0" borderId="0"/>
    <xf numFmtId="0" fontId="19" fillId="0" borderId="0"/>
  </cellStyleXfs>
  <cellXfs count="91">
    <xf numFmtId="0" fontId="0" fillId="0" borderId="0" xfId="0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0" fillId="0" borderId="2" xfId="0" quotePrefix="1" applyFont="1" applyBorder="1" applyAlignment="1">
      <alignment horizontal="left" wrapText="1"/>
    </xf>
    <xf numFmtId="0" fontId="10" fillId="0" borderId="3" xfId="0" quotePrefix="1" applyFont="1" applyBorder="1" applyAlignment="1">
      <alignment horizontal="left" wrapText="1"/>
    </xf>
    <xf numFmtId="0" fontId="10" fillId="0" borderId="3" xfId="0" quotePrefix="1" applyFont="1" applyBorder="1" applyAlignment="1">
      <alignment horizontal="center" wrapText="1"/>
    </xf>
    <xf numFmtId="0" fontId="10" fillId="0" borderId="3" xfId="0" quotePrefix="1" applyFont="1" applyBorder="1" applyAlignment="1">
      <alignment horizontal="left"/>
    </xf>
    <xf numFmtId="0" fontId="10" fillId="3" borderId="4" xfId="0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1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vertical="center"/>
    </xf>
    <xf numFmtId="3" fontId="10" fillId="4" borderId="4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0" xfId="0" quotePrefix="1" applyFont="1" applyAlignment="1">
      <alignment horizontal="center" vertical="center" wrapText="1"/>
    </xf>
    <xf numFmtId="3" fontId="10" fillId="4" borderId="2" xfId="0" quotePrefix="1" applyNumberFormat="1" applyFont="1" applyFill="1" applyBorder="1" applyAlignment="1">
      <alignment horizontal="right"/>
    </xf>
    <xf numFmtId="4" fontId="10" fillId="4" borderId="4" xfId="0" applyNumberFormat="1" applyFont="1" applyFill="1" applyBorder="1" applyAlignment="1">
      <alignment horizontal="right"/>
    </xf>
    <xf numFmtId="4" fontId="10" fillId="0" borderId="4" xfId="0" applyNumberFormat="1" applyFont="1" applyBorder="1" applyAlignment="1">
      <alignment horizontal="right"/>
    </xf>
    <xf numFmtId="4" fontId="10" fillId="4" borderId="4" xfId="0" applyNumberFormat="1" applyFont="1" applyFill="1" applyBorder="1" applyAlignment="1">
      <alignment horizontal="right" wrapText="1"/>
    </xf>
    <xf numFmtId="0" fontId="0" fillId="0" borderId="4" xfId="0" applyBorder="1"/>
    <xf numFmtId="0" fontId="2" fillId="0" borderId="4" xfId="0" applyFont="1" applyBorder="1"/>
    <xf numFmtId="4" fontId="2" fillId="0" borderId="4" xfId="0" applyNumberFormat="1" applyFont="1" applyBorder="1"/>
    <xf numFmtId="4" fontId="0" fillId="0" borderId="4" xfId="0" applyNumberFormat="1" applyBorder="1"/>
    <xf numFmtId="0" fontId="1" fillId="2" borderId="4" xfId="1" applyBorder="1"/>
    <xf numFmtId="0" fontId="2" fillId="2" borderId="4" xfId="1" applyFont="1" applyBorder="1"/>
    <xf numFmtId="4" fontId="2" fillId="2" borderId="4" xfId="1" applyNumberFormat="1" applyFont="1" applyBorder="1"/>
    <xf numFmtId="2" fontId="2" fillId="2" borderId="4" xfId="1" applyNumberFormat="1" applyFont="1" applyBorder="1"/>
    <xf numFmtId="0" fontId="14" fillId="5" borderId="4" xfId="2" applyFont="1" applyBorder="1" applyAlignment="1">
      <alignment horizontal="center" vertical="center" wrapText="1"/>
    </xf>
    <xf numFmtId="0" fontId="14" fillId="5" borderId="4" xfId="2" applyFont="1" applyBorder="1" applyAlignment="1">
      <alignment horizontal="center" vertical="center"/>
    </xf>
    <xf numFmtId="4" fontId="14" fillId="5" borderId="4" xfId="2" applyNumberFormat="1" applyFont="1" applyBorder="1" applyAlignment="1">
      <alignment horizontal="right" vertical="center"/>
    </xf>
    <xf numFmtId="2" fontId="14" fillId="5" borderId="4" xfId="2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2" borderId="4" xfId="1" applyFont="1" applyBorder="1"/>
    <xf numFmtId="4" fontId="17" fillId="0" borderId="4" xfId="0" applyNumberFormat="1" applyFont="1" applyBorder="1"/>
    <xf numFmtId="4" fontId="0" fillId="0" borderId="6" xfId="0" applyNumberFormat="1" applyBorder="1"/>
    <xf numFmtId="0" fontId="11" fillId="6" borderId="4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  <xf numFmtId="4" fontId="14" fillId="0" borderId="4" xfId="0" applyNumberFormat="1" applyFont="1" applyBorder="1"/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20" fillId="0" borderId="0" xfId="5" applyFont="1" applyAlignment="1">
      <alignment wrapText="1"/>
    </xf>
    <xf numFmtId="0" fontId="14" fillId="9" borderId="4" xfId="2" applyFont="1" applyFill="1" applyBorder="1" applyAlignment="1">
      <alignment horizontal="center" vertical="center" wrapText="1"/>
    </xf>
    <xf numFmtId="0" fontId="14" fillId="9" borderId="4" xfId="2" applyFont="1" applyFill="1" applyBorder="1" applyAlignment="1">
      <alignment horizontal="center" vertical="center"/>
    </xf>
    <xf numFmtId="4" fontId="14" fillId="9" borderId="4" xfId="2" applyNumberFormat="1" applyFont="1" applyFill="1" applyBorder="1" applyAlignment="1">
      <alignment horizontal="right" vertical="center"/>
    </xf>
    <xf numFmtId="0" fontId="2" fillId="10" borderId="4" xfId="4" applyFont="1" applyFill="1" applyBorder="1" applyAlignment="1">
      <alignment horizontal="left" vertical="center" wrapText="1"/>
    </xf>
    <xf numFmtId="0" fontId="14" fillId="11" borderId="4" xfId="2" applyFont="1" applyFill="1" applyBorder="1" applyAlignment="1">
      <alignment horizontal="left" vertical="center" wrapText="1"/>
    </xf>
    <xf numFmtId="4" fontId="14" fillId="11" borderId="4" xfId="2" applyNumberFormat="1" applyFont="1" applyFill="1" applyBorder="1" applyAlignment="1">
      <alignment horizontal="right" vertical="center" wrapText="1"/>
    </xf>
    <xf numFmtId="0" fontId="2" fillId="11" borderId="4" xfId="3" applyFont="1" applyFill="1" applyBorder="1" applyAlignment="1">
      <alignment horizontal="left" vertical="center" wrapText="1"/>
    </xf>
    <xf numFmtId="0" fontId="14" fillId="12" borderId="4" xfId="2" applyFont="1" applyFill="1" applyBorder="1" applyAlignment="1">
      <alignment horizontal="left" vertical="center" wrapText="1"/>
    </xf>
    <xf numFmtId="4" fontId="14" fillId="12" borderId="4" xfId="2" applyNumberFormat="1" applyFont="1" applyFill="1" applyBorder="1" applyAlignment="1">
      <alignment horizontal="right" vertical="center" wrapText="1"/>
    </xf>
    <xf numFmtId="2" fontId="14" fillId="12" borderId="4" xfId="2" applyNumberFormat="1" applyFont="1" applyFill="1" applyBorder="1" applyAlignment="1">
      <alignment horizontal="right" vertical="center" wrapText="1"/>
    </xf>
    <xf numFmtId="0" fontId="2" fillId="13" borderId="4" xfId="1" applyFont="1" applyFill="1" applyBorder="1"/>
    <xf numFmtId="4" fontId="2" fillId="13" borderId="4" xfId="1" applyNumberFormat="1" applyFont="1" applyFill="1" applyBorder="1"/>
    <xf numFmtId="2" fontId="2" fillId="13" borderId="4" xfId="1" applyNumberFormat="1" applyFont="1" applyFill="1" applyBorder="1"/>
    <xf numFmtId="4" fontId="2" fillId="11" borderId="4" xfId="3" applyNumberFormat="1" applyFont="1" applyFill="1" applyBorder="1" applyAlignment="1">
      <alignment horizontal="right" vertical="center" wrapText="1"/>
    </xf>
    <xf numFmtId="4" fontId="2" fillId="10" borderId="4" xfId="4" applyNumberFormat="1" applyFont="1" applyFill="1" applyBorder="1" applyAlignment="1">
      <alignment horizontal="right" vertical="center" wrapText="1"/>
    </xf>
    <xf numFmtId="0" fontId="0" fillId="0" borderId="7" xfId="0" applyBorder="1"/>
    <xf numFmtId="0" fontId="0" fillId="0" borderId="0" xfId="0" applyAlignment="1">
      <alignment horizontal="right"/>
    </xf>
    <xf numFmtId="4" fontId="0" fillId="0" borderId="0" xfId="0" applyNumberFormat="1"/>
    <xf numFmtId="4" fontId="6" fillId="3" borderId="4" xfId="0" applyNumberFormat="1" applyFont="1" applyFill="1" applyBorder="1" applyAlignment="1">
      <alignment horizontal="right"/>
    </xf>
    <xf numFmtId="49" fontId="18" fillId="3" borderId="4" xfId="0" quotePrefix="1" applyNumberFormat="1" applyFont="1" applyFill="1" applyBorder="1" applyAlignment="1">
      <alignment horizontal="left" vertical="center" wrapText="1"/>
    </xf>
    <xf numFmtId="49" fontId="12" fillId="3" borderId="4" xfId="0" applyNumberFormat="1" applyFont="1" applyFill="1" applyBorder="1" applyAlignment="1">
      <alignment horizontal="left" vertical="center" wrapText="1"/>
    </xf>
    <xf numFmtId="3" fontId="6" fillId="3" borderId="5" xfId="0" applyNumberFormat="1" applyFont="1" applyFill="1" applyBorder="1" applyAlignment="1">
      <alignment horizontal="righ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11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0" fillId="0" borderId="2" xfId="0" quotePrefix="1" applyFont="1" applyBorder="1" applyAlignment="1">
      <alignment horizontal="center" wrapText="1"/>
    </xf>
    <xf numFmtId="0" fontId="10" fillId="0" borderId="3" xfId="0" quotePrefix="1" applyFont="1" applyBorder="1" applyAlignment="1">
      <alignment horizontal="center" wrapText="1"/>
    </xf>
    <xf numFmtId="0" fontId="10" fillId="0" borderId="5" xfId="0" quotePrefix="1" applyFont="1" applyBorder="1" applyAlignment="1">
      <alignment horizontal="center" wrapText="1"/>
    </xf>
    <xf numFmtId="0" fontId="11" fillId="0" borderId="2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 wrapText="1"/>
    </xf>
    <xf numFmtId="0" fontId="11" fillId="4" borderId="2" xfId="0" quotePrefix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</cellXfs>
  <cellStyles count="7">
    <cellStyle name="20% - Isticanje3" xfId="3" builtinId="38"/>
    <cellStyle name="40% - Isticanje3" xfId="1" builtinId="39"/>
    <cellStyle name="60% - Isticanje3" xfId="4" builtinId="40"/>
    <cellStyle name="Isticanje3" xfId="2" builtinId="37"/>
    <cellStyle name="Normal 2" xfId="6" xr:uid="{00000000-0005-0000-0000-000005000000}"/>
    <cellStyle name="Normal 3" xfId="5" xr:uid="{00000000-0005-0000-0000-000006000000}"/>
    <cellStyle name="Normalno" xfId="0" builtinId="0"/>
  </cellStyles>
  <dxfs count="0"/>
  <tableStyles count="0" defaultTableStyle="TableStyleMedium2" defaultPivotStyle="PivotStyleLight16"/>
  <colors>
    <mruColors>
      <color rgb="FFE0E0E0"/>
      <color rgb="FFD5D5D5"/>
      <color rgb="FFCDCDCD"/>
      <color rgb="FFB2B2B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opLeftCell="A3" zoomScaleNormal="100" workbookViewId="0">
      <selection activeCell="A5" sqref="A5:K32"/>
    </sheetView>
  </sheetViews>
  <sheetFormatPr defaultRowHeight="15" x14ac:dyDescent="0.25"/>
  <cols>
    <col min="6" max="6" width="20.5703125" customWidth="1"/>
    <col min="7" max="7" width="17.42578125" customWidth="1"/>
    <col min="8" max="8" width="16" customWidth="1"/>
    <col min="9" max="9" width="18" customWidth="1"/>
    <col min="10" max="10" width="12.7109375" customWidth="1"/>
    <col min="11" max="11" width="13.42578125" customWidth="1"/>
  </cols>
  <sheetData>
    <row r="1" spans="1:11" ht="42" customHeight="1" x14ac:dyDescent="0.25">
      <c r="A1" s="70" t="s">
        <v>160</v>
      </c>
      <c r="B1" s="70"/>
      <c r="C1" s="70"/>
      <c r="D1" s="70"/>
      <c r="E1" s="70"/>
      <c r="F1" s="70"/>
      <c r="G1" s="70"/>
      <c r="H1" s="70"/>
      <c r="I1" s="70"/>
      <c r="J1" s="70"/>
    </row>
    <row r="2" spans="1:11" ht="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x14ac:dyDescent="0.25">
      <c r="A3" s="70" t="s">
        <v>0</v>
      </c>
      <c r="B3" s="70"/>
      <c r="C3" s="70"/>
      <c r="D3" s="70"/>
      <c r="E3" s="70"/>
      <c r="F3" s="70"/>
      <c r="G3" s="70"/>
      <c r="H3" s="70"/>
      <c r="I3" s="71"/>
      <c r="J3" s="71"/>
    </row>
    <row r="4" spans="1:11" ht="18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1" ht="15.75" x14ac:dyDescent="0.25">
      <c r="A5" s="70" t="s">
        <v>1</v>
      </c>
      <c r="B5" s="72"/>
      <c r="C5" s="72"/>
      <c r="D5" s="72"/>
      <c r="E5" s="72"/>
      <c r="F5" s="72"/>
      <c r="G5" s="72"/>
      <c r="H5" s="72"/>
      <c r="I5" s="72"/>
      <c r="J5" s="72"/>
    </row>
    <row r="6" spans="1:11" ht="18" x14ac:dyDescent="0.25">
      <c r="A6" s="3"/>
      <c r="B6" s="4"/>
      <c r="C6" s="4"/>
      <c r="D6" s="4"/>
      <c r="E6" s="5"/>
      <c r="F6" s="6"/>
      <c r="G6" s="6"/>
      <c r="H6" s="6"/>
      <c r="I6" s="6"/>
      <c r="J6" s="7"/>
      <c r="K6" s="63" t="s">
        <v>151</v>
      </c>
    </row>
    <row r="7" spans="1:11" ht="25.5" x14ac:dyDescent="0.25">
      <c r="A7" s="8"/>
      <c r="B7" s="9"/>
      <c r="C7" s="9"/>
      <c r="D7" s="10"/>
      <c r="E7" s="11"/>
      <c r="F7" s="12" t="s">
        <v>161</v>
      </c>
      <c r="G7" s="12" t="s">
        <v>162</v>
      </c>
      <c r="H7" s="12" t="s">
        <v>163</v>
      </c>
      <c r="I7" s="12" t="s">
        <v>164</v>
      </c>
      <c r="J7" s="12" t="s">
        <v>16</v>
      </c>
      <c r="K7" s="12" t="s">
        <v>16</v>
      </c>
    </row>
    <row r="8" spans="1:11" x14ac:dyDescent="0.25">
      <c r="A8" s="79">
        <v>1</v>
      </c>
      <c r="B8" s="80"/>
      <c r="C8" s="80"/>
      <c r="D8" s="80"/>
      <c r="E8" s="81"/>
      <c r="F8" s="12">
        <v>2</v>
      </c>
      <c r="G8" s="12">
        <v>3</v>
      </c>
      <c r="H8" s="12">
        <v>4</v>
      </c>
      <c r="I8" s="12">
        <v>5</v>
      </c>
      <c r="J8" s="12" t="s">
        <v>17</v>
      </c>
      <c r="K8" s="12" t="s">
        <v>18</v>
      </c>
    </row>
    <row r="9" spans="1:11" x14ac:dyDescent="0.25">
      <c r="A9" s="73" t="s">
        <v>2</v>
      </c>
      <c r="B9" s="74"/>
      <c r="C9" s="74"/>
      <c r="D9" s="74"/>
      <c r="E9" s="75"/>
      <c r="F9" s="13">
        <f>SUM(F10:F11)</f>
        <v>2787055</v>
      </c>
      <c r="G9" s="13">
        <f>SUM(G10:G11)</f>
        <v>6248041</v>
      </c>
      <c r="H9" s="13">
        <f>SUM(H10:H11)</f>
        <v>6248041</v>
      </c>
      <c r="I9" s="13">
        <f>SUM(I10:I11)</f>
        <v>3303763.54</v>
      </c>
      <c r="J9" s="22">
        <f>SUM(I9/F9)*100</f>
        <v>118.53958892092191</v>
      </c>
      <c r="K9" s="22">
        <f>SUM(I9/H9)*100</f>
        <v>52.876790341164536</v>
      </c>
    </row>
    <row r="10" spans="1:11" x14ac:dyDescent="0.25">
      <c r="A10" s="76" t="s">
        <v>3</v>
      </c>
      <c r="B10" s="77"/>
      <c r="C10" s="77"/>
      <c r="D10" s="77"/>
      <c r="E10" s="78"/>
      <c r="F10" s="14">
        <v>2787055</v>
      </c>
      <c r="G10" s="14">
        <v>6248041</v>
      </c>
      <c r="H10" s="14">
        <v>6248041</v>
      </c>
      <c r="I10" s="14">
        <v>3303763.54</v>
      </c>
      <c r="J10" s="23">
        <f>SUM(I10/F10)*100</f>
        <v>118.53958892092191</v>
      </c>
      <c r="K10" s="23">
        <f>SUM(I10/H10)*100</f>
        <v>52.876790341164536</v>
      </c>
    </row>
    <row r="11" spans="1:11" x14ac:dyDescent="0.25">
      <c r="A11" s="82" t="s">
        <v>4</v>
      </c>
      <c r="B11" s="78"/>
      <c r="C11" s="78"/>
      <c r="D11" s="78"/>
      <c r="E11" s="78"/>
      <c r="F11" s="14">
        <v>0</v>
      </c>
      <c r="G11" s="14">
        <v>0</v>
      </c>
      <c r="H11" s="14">
        <v>0</v>
      </c>
      <c r="I11" s="14">
        <v>0</v>
      </c>
      <c r="J11" s="23">
        <v>0</v>
      </c>
      <c r="K11" s="23">
        <v>0</v>
      </c>
    </row>
    <row r="12" spans="1:11" x14ac:dyDescent="0.25">
      <c r="A12" s="15" t="s">
        <v>5</v>
      </c>
      <c r="B12" s="16"/>
      <c r="C12" s="16"/>
      <c r="D12" s="16"/>
      <c r="E12" s="16"/>
      <c r="F12" s="13">
        <f>SUM(F13:F14)</f>
        <v>2628238</v>
      </c>
      <c r="G12" s="13">
        <f>SUM(G13:G14)</f>
        <v>5467785</v>
      </c>
      <c r="H12" s="13">
        <f>SUM(H13:H14)</f>
        <v>5467785</v>
      </c>
      <c r="I12" s="13">
        <f>SUM(I13:I14)</f>
        <v>3458885.4000000004</v>
      </c>
      <c r="J12" s="22">
        <f>SUM(I12/F12)*100</f>
        <v>131.6047252950456</v>
      </c>
      <c r="K12" s="22">
        <f>SUM(I12/H12)*100</f>
        <v>63.259352736071371</v>
      </c>
    </row>
    <row r="13" spans="1:11" x14ac:dyDescent="0.25">
      <c r="A13" s="83" t="s">
        <v>6</v>
      </c>
      <c r="B13" s="77"/>
      <c r="C13" s="77"/>
      <c r="D13" s="77"/>
      <c r="E13" s="77"/>
      <c r="F13" s="14">
        <v>2517083</v>
      </c>
      <c r="G13" s="14">
        <v>5340144</v>
      </c>
      <c r="H13" s="14">
        <v>5340144</v>
      </c>
      <c r="I13" s="14">
        <v>3311133.49</v>
      </c>
      <c r="J13" s="23">
        <f>SUM(I13/F13)*100</f>
        <v>131.54645635443887</v>
      </c>
      <c r="K13" s="23">
        <f>SUM(I13/H13)*100</f>
        <v>62.004573097654301</v>
      </c>
    </row>
    <row r="14" spans="1:11" x14ac:dyDescent="0.25">
      <c r="A14" s="82" t="s">
        <v>7</v>
      </c>
      <c r="B14" s="78"/>
      <c r="C14" s="78"/>
      <c r="D14" s="78"/>
      <c r="E14" s="78"/>
      <c r="F14" s="14">
        <v>111155</v>
      </c>
      <c r="G14" s="14">
        <v>127641</v>
      </c>
      <c r="H14" s="14">
        <v>127641</v>
      </c>
      <c r="I14" s="14">
        <v>147751.91</v>
      </c>
      <c r="J14" s="23">
        <f>SUM(I14/F14)*100</f>
        <v>132.92421393549546</v>
      </c>
      <c r="K14" s="23">
        <f>SUM(I14/H14)*100</f>
        <v>115.75583864118897</v>
      </c>
    </row>
    <row r="15" spans="1:11" x14ac:dyDescent="0.25">
      <c r="A15" s="84" t="s">
        <v>8</v>
      </c>
      <c r="B15" s="74"/>
      <c r="C15" s="74"/>
      <c r="D15" s="74"/>
      <c r="E15" s="74"/>
      <c r="F15" s="13">
        <f>SUM(F9-F12)</f>
        <v>158817</v>
      </c>
      <c r="G15" s="13">
        <f>SUM(G9-G12)</f>
        <v>780256</v>
      </c>
      <c r="H15" s="17">
        <f>SUM(H9-H12)</f>
        <v>780256</v>
      </c>
      <c r="I15" s="17">
        <f>SUM(I9-I12)</f>
        <v>-155121.86000000034</v>
      </c>
      <c r="J15" s="24">
        <f t="shared" ref="J15" si="0">SUM(I15/F15)*100</f>
        <v>-97.673334718575674</v>
      </c>
      <c r="K15" s="24">
        <f t="shared" ref="K15" si="1">SUM(I15/H15)*100</f>
        <v>-19.880892937702541</v>
      </c>
    </row>
    <row r="16" spans="1:11" ht="18" x14ac:dyDescent="0.25">
      <c r="A16" s="1"/>
      <c r="B16" s="18"/>
      <c r="C16" s="18"/>
      <c r="D16" s="18"/>
      <c r="E16" s="18"/>
      <c r="F16" s="18"/>
      <c r="G16" s="18"/>
      <c r="H16" s="19"/>
      <c r="I16" s="19"/>
      <c r="J16" s="19"/>
    </row>
    <row r="17" spans="1:11" ht="15.75" x14ac:dyDescent="0.25">
      <c r="A17" s="70" t="s">
        <v>9</v>
      </c>
      <c r="B17" s="72"/>
      <c r="C17" s="72"/>
      <c r="D17" s="72"/>
      <c r="E17" s="72"/>
      <c r="F17" s="72"/>
      <c r="G17" s="72"/>
      <c r="H17" s="72"/>
      <c r="I17" s="72"/>
      <c r="J17" s="72"/>
    </row>
    <row r="18" spans="1:11" ht="18" x14ac:dyDescent="0.25">
      <c r="A18" s="1"/>
      <c r="B18" s="18"/>
      <c r="C18" s="18"/>
      <c r="D18" s="18"/>
      <c r="E18" s="18"/>
      <c r="F18" s="18"/>
      <c r="G18" s="18"/>
      <c r="H18" s="19"/>
      <c r="I18" s="19"/>
      <c r="J18" s="19"/>
    </row>
    <row r="19" spans="1:11" ht="25.5" x14ac:dyDescent="0.25">
      <c r="A19" s="8"/>
      <c r="B19" s="9"/>
      <c r="C19" s="9"/>
      <c r="D19" s="10"/>
      <c r="E19" s="11"/>
      <c r="F19" s="12" t="s">
        <v>161</v>
      </c>
      <c r="G19" s="12" t="s">
        <v>162</v>
      </c>
      <c r="H19" s="12" t="s">
        <v>163</v>
      </c>
      <c r="I19" s="12" t="s">
        <v>164</v>
      </c>
      <c r="J19" s="12" t="s">
        <v>16</v>
      </c>
      <c r="K19" s="12" t="s">
        <v>16</v>
      </c>
    </row>
    <row r="20" spans="1:11" x14ac:dyDescent="0.25">
      <c r="A20" s="79">
        <v>1</v>
      </c>
      <c r="B20" s="80"/>
      <c r="C20" s="80"/>
      <c r="D20" s="80"/>
      <c r="E20" s="81"/>
      <c r="F20" s="12">
        <v>2</v>
      </c>
      <c r="G20" s="12">
        <v>3</v>
      </c>
      <c r="H20" s="12">
        <v>4</v>
      </c>
      <c r="I20" s="12">
        <v>5</v>
      </c>
      <c r="J20" s="12" t="s">
        <v>17</v>
      </c>
      <c r="K20" s="12" t="s">
        <v>18</v>
      </c>
    </row>
    <row r="21" spans="1:11" ht="34.5" customHeight="1" x14ac:dyDescent="0.25">
      <c r="A21" s="76" t="s">
        <v>10</v>
      </c>
      <c r="B21" s="85"/>
      <c r="C21" s="85"/>
      <c r="D21" s="85"/>
      <c r="E21" s="86"/>
      <c r="F21" s="14">
        <v>0</v>
      </c>
      <c r="G21" s="14">
        <v>0</v>
      </c>
      <c r="H21" s="14">
        <v>0</v>
      </c>
      <c r="I21" s="14">
        <v>0</v>
      </c>
      <c r="J21" s="23">
        <v>0</v>
      </c>
      <c r="K21" s="14">
        <v>0</v>
      </c>
    </row>
    <row r="22" spans="1:11" ht="29.25" customHeight="1" x14ac:dyDescent="0.25">
      <c r="A22" s="76" t="s">
        <v>11</v>
      </c>
      <c r="B22" s="77"/>
      <c r="C22" s="77"/>
      <c r="D22" s="77"/>
      <c r="E22" s="77"/>
      <c r="F22" s="14">
        <v>140767</v>
      </c>
      <c r="G22" s="14">
        <v>337840</v>
      </c>
      <c r="H22" s="14">
        <v>337840</v>
      </c>
      <c r="I22" s="14">
        <v>168919.92</v>
      </c>
      <c r="J22" s="23">
        <f>SUM(I22/F22)*100</f>
        <v>119.99965901098979</v>
      </c>
      <c r="K22" s="23">
        <f>SUM(I22/H22)*100</f>
        <v>49.999976320151553</v>
      </c>
    </row>
    <row r="23" spans="1:11" x14ac:dyDescent="0.25">
      <c r="A23" s="84" t="s">
        <v>12</v>
      </c>
      <c r="B23" s="74"/>
      <c r="C23" s="74"/>
      <c r="D23" s="74"/>
      <c r="E23" s="74"/>
      <c r="F23" s="13">
        <f>SUM(F21-F22)</f>
        <v>-140767</v>
      </c>
      <c r="G23" s="13">
        <f>SUM(G21:G22)</f>
        <v>337840</v>
      </c>
      <c r="H23" s="13">
        <f>SUM(H21:H22)</f>
        <v>337840</v>
      </c>
      <c r="I23" s="13">
        <f>SUM(I22)</f>
        <v>168919.92</v>
      </c>
      <c r="J23" s="22">
        <f>SUM(J21:J22)</f>
        <v>119.99965901098979</v>
      </c>
      <c r="K23" s="22">
        <f>SUM(I23/H23)*100</f>
        <v>49.999976320151553</v>
      </c>
    </row>
    <row r="24" spans="1:11" ht="18" x14ac:dyDescent="0.25">
      <c r="A24" s="20"/>
      <c r="B24" s="18"/>
      <c r="C24" s="18"/>
      <c r="D24" s="18"/>
      <c r="E24" s="18"/>
      <c r="F24" s="18"/>
      <c r="G24" s="18"/>
      <c r="H24" s="19"/>
      <c r="I24" s="19"/>
      <c r="J24" s="19"/>
    </row>
    <row r="25" spans="1:11" ht="15.75" x14ac:dyDescent="0.25">
      <c r="A25" s="70" t="s">
        <v>13</v>
      </c>
      <c r="B25" s="72"/>
      <c r="C25" s="72"/>
      <c r="D25" s="72"/>
      <c r="E25" s="72"/>
      <c r="F25" s="72"/>
      <c r="G25" s="72"/>
      <c r="H25" s="72"/>
      <c r="I25" s="72"/>
      <c r="J25" s="72"/>
    </row>
    <row r="26" spans="1:11" ht="18" x14ac:dyDescent="0.25">
      <c r="A26" s="20"/>
      <c r="B26" s="18"/>
      <c r="C26" s="18"/>
      <c r="D26" s="18"/>
      <c r="E26" s="18"/>
      <c r="F26" s="18"/>
      <c r="G26" s="18"/>
      <c r="H26" s="19"/>
      <c r="I26" s="19"/>
      <c r="J26" s="19"/>
    </row>
    <row r="27" spans="1:11" ht="25.5" x14ac:dyDescent="0.25">
      <c r="A27" s="8"/>
      <c r="B27" s="9"/>
      <c r="C27" s="9"/>
      <c r="D27" s="10"/>
      <c r="E27" s="11"/>
      <c r="F27" s="12" t="s">
        <v>161</v>
      </c>
      <c r="G27" s="12" t="s">
        <v>162</v>
      </c>
      <c r="H27" s="12" t="s">
        <v>163</v>
      </c>
      <c r="I27" s="12" t="s">
        <v>164</v>
      </c>
      <c r="J27" s="12" t="s">
        <v>16</v>
      </c>
      <c r="K27" s="12" t="s">
        <v>16</v>
      </c>
    </row>
    <row r="28" spans="1:11" x14ac:dyDescent="0.25">
      <c r="A28" s="79">
        <v>1</v>
      </c>
      <c r="B28" s="80"/>
      <c r="C28" s="80"/>
      <c r="D28" s="80"/>
      <c r="E28" s="81"/>
      <c r="F28" s="12">
        <v>2</v>
      </c>
      <c r="G28" s="12">
        <v>3</v>
      </c>
      <c r="H28" s="12">
        <v>4</v>
      </c>
      <c r="I28" s="12">
        <v>5</v>
      </c>
      <c r="J28" s="12" t="s">
        <v>17</v>
      </c>
      <c r="K28" s="12" t="s">
        <v>18</v>
      </c>
    </row>
    <row r="29" spans="1:11" ht="33" customHeight="1" x14ac:dyDescent="0.25">
      <c r="A29" s="87" t="s">
        <v>14</v>
      </c>
      <c r="B29" s="88"/>
      <c r="C29" s="88"/>
      <c r="D29" s="88"/>
      <c r="E29" s="89"/>
      <c r="F29" s="21">
        <v>-442416</v>
      </c>
      <c r="G29" s="21">
        <v>-442416</v>
      </c>
      <c r="H29" s="21">
        <v>-442416</v>
      </c>
      <c r="I29" s="21">
        <v>-418969</v>
      </c>
      <c r="J29" s="24">
        <f>SUM(I29/F29)*100</f>
        <v>94.700236881125448</v>
      </c>
      <c r="K29" s="24">
        <f>SUM(I29/H29)*100</f>
        <v>94.700236881125448</v>
      </c>
    </row>
    <row r="32" spans="1:11" x14ac:dyDescent="0.25">
      <c r="A32" s="83" t="s">
        <v>15</v>
      </c>
      <c r="B32" s="77"/>
      <c r="C32" s="77"/>
      <c r="D32" s="77"/>
      <c r="E32" s="77"/>
      <c r="F32" s="14">
        <f>SUM(F15+F23+F29)</f>
        <v>-424366</v>
      </c>
      <c r="G32" s="14">
        <f>SUM(G15-G23+G29)</f>
        <v>0</v>
      </c>
      <c r="H32" s="14">
        <f>SUM(H15-H23+H29)</f>
        <v>0</v>
      </c>
      <c r="I32" s="14">
        <f>SUM(I15-I23+I29)</f>
        <v>-743010.78000000038</v>
      </c>
      <c r="J32" s="23">
        <f>SUM(I32/F32)*100</f>
        <v>175.08725486961737</v>
      </c>
      <c r="K32" s="14">
        <v>0</v>
      </c>
    </row>
  </sheetData>
  <mergeCells count="19">
    <mergeCell ref="A11:E11"/>
    <mergeCell ref="A32:E32"/>
    <mergeCell ref="A13:E13"/>
    <mergeCell ref="A14:E14"/>
    <mergeCell ref="A15:E15"/>
    <mergeCell ref="A17:J17"/>
    <mergeCell ref="A21:E21"/>
    <mergeCell ref="A22:E22"/>
    <mergeCell ref="A20:E20"/>
    <mergeCell ref="A28:E28"/>
    <mergeCell ref="A23:E23"/>
    <mergeCell ref="A25:J25"/>
    <mergeCell ref="A29:E29"/>
    <mergeCell ref="A1:J1"/>
    <mergeCell ref="A3:J3"/>
    <mergeCell ref="A5:J5"/>
    <mergeCell ref="A9:E9"/>
    <mergeCell ref="A10:E10"/>
    <mergeCell ref="A8:E8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7"/>
  <sheetViews>
    <sheetView topLeftCell="A16" zoomScaleNormal="100" zoomScaleSheetLayoutView="75" workbookViewId="0">
      <selection activeCell="A94" sqref="A94:G96"/>
    </sheetView>
  </sheetViews>
  <sheetFormatPr defaultRowHeight="15" x14ac:dyDescent="0.25"/>
  <cols>
    <col min="1" max="1" width="101" customWidth="1"/>
    <col min="2" max="2" width="18.85546875" customWidth="1"/>
    <col min="3" max="3" width="23.85546875" customWidth="1"/>
    <col min="4" max="4" width="21" customWidth="1"/>
    <col min="5" max="5" width="20.42578125" customWidth="1"/>
    <col min="6" max="6" width="12.5703125" customWidth="1"/>
    <col min="15" max="15" width="14" customWidth="1"/>
    <col min="16" max="16" width="16.140625" customWidth="1"/>
  </cols>
  <sheetData>
    <row r="1" spans="1:16" ht="15.75" customHeight="1" x14ac:dyDescent="0.25">
      <c r="A1" s="70" t="s">
        <v>183</v>
      </c>
      <c r="B1" s="70"/>
      <c r="C1" s="70"/>
      <c r="D1" s="70"/>
      <c r="E1" s="70"/>
      <c r="F1" s="70"/>
      <c r="G1" s="70"/>
    </row>
    <row r="2" spans="1:16" ht="15.75" customHeight="1" x14ac:dyDescent="0.25">
      <c r="A2" s="70"/>
      <c r="B2" s="70"/>
      <c r="C2" s="70"/>
      <c r="D2" s="70"/>
      <c r="E2" s="70"/>
      <c r="F2" s="70"/>
      <c r="G2" s="70"/>
    </row>
    <row r="3" spans="1:16" ht="15.75" customHeight="1" x14ac:dyDescent="0.25">
      <c r="A3" s="70"/>
      <c r="B3" s="70"/>
      <c r="C3" s="70"/>
      <c r="D3" s="70"/>
      <c r="E3" s="70"/>
      <c r="F3" s="70"/>
      <c r="G3" s="70"/>
    </row>
    <row r="4" spans="1:16" x14ac:dyDescent="0.25">
      <c r="A4" s="90" t="s">
        <v>146</v>
      </c>
      <c r="B4" s="90"/>
      <c r="C4" s="90"/>
      <c r="D4" s="90"/>
      <c r="E4" s="90"/>
      <c r="F4" s="90"/>
      <c r="G4" s="90"/>
    </row>
    <row r="5" spans="1:16" x14ac:dyDescent="0.25">
      <c r="A5" s="90"/>
      <c r="B5" s="90"/>
      <c r="C5" s="90"/>
      <c r="D5" s="90"/>
      <c r="E5" s="90"/>
      <c r="F5" s="90"/>
      <c r="G5" s="90"/>
    </row>
    <row r="7" spans="1:16" ht="30" x14ac:dyDescent="0.25">
      <c r="A7" s="33" t="s">
        <v>19</v>
      </c>
      <c r="B7" s="33" t="s">
        <v>161</v>
      </c>
      <c r="C7" s="34" t="s">
        <v>162</v>
      </c>
      <c r="D7" s="33" t="s">
        <v>163</v>
      </c>
      <c r="E7" s="33" t="s">
        <v>164</v>
      </c>
      <c r="F7" s="33" t="s">
        <v>16</v>
      </c>
      <c r="G7" s="34" t="s">
        <v>16</v>
      </c>
    </row>
    <row r="8" spans="1:16" x14ac:dyDescent="0.25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 t="s">
        <v>20</v>
      </c>
      <c r="G8" s="34" t="s">
        <v>18</v>
      </c>
    </row>
    <row r="9" spans="1:16" x14ac:dyDescent="0.25">
      <c r="A9" s="34" t="s">
        <v>104</v>
      </c>
      <c r="B9" s="35">
        <f>SUM(B10-B35-B84)</f>
        <v>158816.72000000055</v>
      </c>
      <c r="C9" s="35">
        <f>SUM(C10-C35-C84)</f>
        <v>780256</v>
      </c>
      <c r="D9" s="35">
        <f>SUM(D10-D35-D84)</f>
        <v>780256</v>
      </c>
      <c r="E9" s="35">
        <f>SUM(E10-E35-E84)</f>
        <v>-155121.86000000016</v>
      </c>
      <c r="F9" s="36">
        <f>SUM(E9/B9)*100</f>
        <v>-97.673506920429801</v>
      </c>
      <c r="G9" s="36">
        <f t="shared" ref="G9:G10" si="0">SUM(E9/D9)*100</f>
        <v>-19.880892937702519</v>
      </c>
    </row>
    <row r="10" spans="1:16" x14ac:dyDescent="0.25">
      <c r="A10" s="30" t="s">
        <v>21</v>
      </c>
      <c r="B10" s="31">
        <f>SUM(B11+B14+B20+B23+B28)</f>
        <v>2787054.99</v>
      </c>
      <c r="C10" s="31">
        <f>SUM(C11+C14+C20+C23+C28)</f>
        <v>6248041</v>
      </c>
      <c r="D10" s="31">
        <f>SUM(D11+D14+D20+D23+D28)</f>
        <v>6248041</v>
      </c>
      <c r="E10" s="31">
        <f>SUM(E11+E14+E20+E23+E28)</f>
        <v>3303763.54</v>
      </c>
      <c r="F10" s="32">
        <f>SUM(E10/B10)*100</f>
        <v>118.53958934624393</v>
      </c>
      <c r="G10" s="32">
        <f t="shared" si="0"/>
        <v>52.876790341164536</v>
      </c>
    </row>
    <row r="11" spans="1:16" x14ac:dyDescent="0.25">
      <c r="A11" s="26" t="s">
        <v>22</v>
      </c>
      <c r="B11" s="27">
        <f>SUM(B12)</f>
        <v>27878.98</v>
      </c>
      <c r="C11" s="27">
        <f>SUM(C12)</f>
        <v>0</v>
      </c>
      <c r="D11" s="27">
        <f>SUM(C11)</f>
        <v>0</v>
      </c>
      <c r="E11" s="27">
        <f>SUM(E12)</f>
        <v>0</v>
      </c>
      <c r="F11" s="27">
        <f>SUM(E11/B11)*100</f>
        <v>0</v>
      </c>
      <c r="G11" s="27">
        <v>0</v>
      </c>
    </row>
    <row r="12" spans="1:16" x14ac:dyDescent="0.25">
      <c r="A12" s="26" t="s">
        <v>23</v>
      </c>
      <c r="B12" s="27">
        <f t="shared" ref="B12:E12" si="1">SUM(B13)</f>
        <v>27878.98</v>
      </c>
      <c r="C12" s="27">
        <f>SUM(C13)</f>
        <v>0</v>
      </c>
      <c r="D12" s="27">
        <f t="shared" ref="D12:D34" si="2">SUM(C12)</f>
        <v>0</v>
      </c>
      <c r="E12" s="27">
        <f t="shared" si="1"/>
        <v>0</v>
      </c>
      <c r="F12" s="27">
        <f t="shared" ref="F12:F34" si="3">SUM(E12/B12)*100</f>
        <v>0</v>
      </c>
      <c r="G12" s="27">
        <v>0</v>
      </c>
    </row>
    <row r="13" spans="1:16" x14ac:dyDescent="0.25">
      <c r="A13" s="25" t="s">
        <v>24</v>
      </c>
      <c r="B13" s="28">
        <v>27878.98</v>
      </c>
      <c r="C13" s="28">
        <v>0</v>
      </c>
      <c r="D13" s="28">
        <f t="shared" si="2"/>
        <v>0</v>
      </c>
      <c r="E13" s="28">
        <v>0</v>
      </c>
      <c r="F13" s="28">
        <f t="shared" si="3"/>
        <v>0</v>
      </c>
      <c r="G13" s="28">
        <v>0</v>
      </c>
      <c r="O13" s="64"/>
      <c r="P13" s="64"/>
    </row>
    <row r="14" spans="1:16" x14ac:dyDescent="0.25">
      <c r="A14" s="26" t="s">
        <v>25</v>
      </c>
      <c r="B14" s="27">
        <f>SUM(B15)</f>
        <v>99.65</v>
      </c>
      <c r="C14" s="27">
        <f>SUM(C15)</f>
        <v>200</v>
      </c>
      <c r="D14" s="27">
        <f t="shared" si="2"/>
        <v>200</v>
      </c>
      <c r="E14" s="27">
        <f>SUM(E15)</f>
        <v>1531.28</v>
      </c>
      <c r="F14" s="27">
        <f t="shared" si="3"/>
        <v>1536.6583040642247</v>
      </c>
      <c r="G14" s="27">
        <f>SUM(E14/D14)*100</f>
        <v>765.64</v>
      </c>
    </row>
    <row r="15" spans="1:16" x14ac:dyDescent="0.25">
      <c r="A15" s="26" t="s">
        <v>26</v>
      </c>
      <c r="B15" s="27">
        <f>SUM(B16:B19)</f>
        <v>99.65</v>
      </c>
      <c r="C15" s="27">
        <f>SUM(C16:C19)</f>
        <v>200</v>
      </c>
      <c r="D15" s="27">
        <f t="shared" si="2"/>
        <v>200</v>
      </c>
      <c r="E15" s="27">
        <f>SUM(E16:E19)</f>
        <v>1531.28</v>
      </c>
      <c r="F15" s="27">
        <f t="shared" si="3"/>
        <v>1536.6583040642247</v>
      </c>
      <c r="G15" s="27">
        <f t="shared" ref="G15:G34" si="4">SUM(E15/D15)*100</f>
        <v>765.64</v>
      </c>
    </row>
    <row r="16" spans="1:16" x14ac:dyDescent="0.25">
      <c r="A16" s="25" t="s">
        <v>41</v>
      </c>
      <c r="B16" s="28">
        <v>0</v>
      </c>
      <c r="C16" s="28">
        <v>200</v>
      </c>
      <c r="D16" s="28">
        <f t="shared" si="2"/>
        <v>200</v>
      </c>
      <c r="E16" s="28">
        <v>0</v>
      </c>
      <c r="F16" s="28">
        <v>0</v>
      </c>
      <c r="G16" s="28">
        <f t="shared" si="4"/>
        <v>0</v>
      </c>
      <c r="N16" s="62"/>
    </row>
    <row r="17" spans="1:7" x14ac:dyDescent="0.25">
      <c r="A17" s="25" t="s">
        <v>179</v>
      </c>
      <c r="B17" s="28">
        <v>0</v>
      </c>
      <c r="C17" s="28">
        <v>0</v>
      </c>
      <c r="D17" s="28">
        <f t="shared" si="2"/>
        <v>0</v>
      </c>
      <c r="E17" s="28">
        <v>18.579999999999998</v>
      </c>
      <c r="F17" s="28">
        <v>0</v>
      </c>
      <c r="G17" s="28">
        <v>0</v>
      </c>
    </row>
    <row r="18" spans="1:7" x14ac:dyDescent="0.25">
      <c r="A18" s="25" t="s">
        <v>27</v>
      </c>
      <c r="B18" s="28">
        <v>99.65</v>
      </c>
      <c r="C18" s="28">
        <v>0</v>
      </c>
      <c r="D18" s="28">
        <f t="shared" si="2"/>
        <v>0</v>
      </c>
      <c r="E18" s="28">
        <v>0</v>
      </c>
      <c r="F18" s="28">
        <f t="shared" si="3"/>
        <v>0</v>
      </c>
      <c r="G18" s="28">
        <v>0</v>
      </c>
    </row>
    <row r="19" spans="1:7" x14ac:dyDescent="0.25">
      <c r="A19" s="25" t="s">
        <v>180</v>
      </c>
      <c r="B19" s="28">
        <v>0</v>
      </c>
      <c r="C19" s="28">
        <v>0</v>
      </c>
      <c r="D19" s="28">
        <f t="shared" si="2"/>
        <v>0</v>
      </c>
      <c r="E19" s="28">
        <v>1512.7</v>
      </c>
      <c r="F19" s="28">
        <v>0</v>
      </c>
      <c r="G19" s="28">
        <v>0</v>
      </c>
    </row>
    <row r="20" spans="1:7" x14ac:dyDescent="0.25">
      <c r="A20" s="26" t="s">
        <v>28</v>
      </c>
      <c r="B20" s="27">
        <f t="shared" ref="B20:E21" si="5">SUM(B21)</f>
        <v>375527.53</v>
      </c>
      <c r="C20" s="27">
        <f>SUM(C21)</f>
        <v>717655</v>
      </c>
      <c r="D20" s="27">
        <f t="shared" si="2"/>
        <v>717655</v>
      </c>
      <c r="E20" s="27">
        <f t="shared" si="5"/>
        <v>467706.5</v>
      </c>
      <c r="F20" s="27">
        <f t="shared" si="3"/>
        <v>124.54652792033649</v>
      </c>
      <c r="G20" s="27">
        <f t="shared" si="4"/>
        <v>65.171496053117451</v>
      </c>
    </row>
    <row r="21" spans="1:7" x14ac:dyDescent="0.25">
      <c r="A21" s="26" t="s">
        <v>29</v>
      </c>
      <c r="B21" s="27">
        <f t="shared" si="5"/>
        <v>375527.53</v>
      </c>
      <c r="C21" s="27">
        <f>SUM(C22)</f>
        <v>717655</v>
      </c>
      <c r="D21" s="27">
        <f t="shared" si="2"/>
        <v>717655</v>
      </c>
      <c r="E21" s="27">
        <f t="shared" si="5"/>
        <v>467706.5</v>
      </c>
      <c r="F21" s="27">
        <f t="shared" si="3"/>
        <v>124.54652792033649</v>
      </c>
      <c r="G21" s="27">
        <f t="shared" si="4"/>
        <v>65.171496053117451</v>
      </c>
    </row>
    <row r="22" spans="1:7" x14ac:dyDescent="0.25">
      <c r="A22" s="25" t="s">
        <v>30</v>
      </c>
      <c r="B22" s="28">
        <v>375527.53</v>
      </c>
      <c r="C22" s="28">
        <v>717655</v>
      </c>
      <c r="D22" s="28">
        <f t="shared" si="2"/>
        <v>717655</v>
      </c>
      <c r="E22" s="28">
        <v>467706.5</v>
      </c>
      <c r="F22" s="28">
        <f t="shared" si="3"/>
        <v>124.54652792033649</v>
      </c>
      <c r="G22" s="28">
        <f t="shared" si="4"/>
        <v>65.171496053117451</v>
      </c>
    </row>
    <row r="23" spans="1:7" x14ac:dyDescent="0.25">
      <c r="A23" s="26" t="s">
        <v>31</v>
      </c>
      <c r="B23" s="27">
        <f t="shared" ref="B23" si="6">SUM(B26)</f>
        <v>644723.61</v>
      </c>
      <c r="C23" s="27">
        <f>SUM(C24+C26)</f>
        <v>2319099</v>
      </c>
      <c r="D23" s="27">
        <f t="shared" si="2"/>
        <v>2319099</v>
      </c>
      <c r="E23" s="27">
        <f>SUM(E24+E26)</f>
        <v>966927.54</v>
      </c>
      <c r="F23" s="27">
        <f t="shared" si="3"/>
        <v>149.97551276274808</v>
      </c>
      <c r="G23" s="27">
        <f t="shared" si="4"/>
        <v>41.69410361524023</v>
      </c>
    </row>
    <row r="24" spans="1:7" x14ac:dyDescent="0.25">
      <c r="A24" s="26" t="s">
        <v>155</v>
      </c>
      <c r="B24" s="27">
        <f>SUM(B25)</f>
        <v>0</v>
      </c>
      <c r="C24" s="27">
        <v>0</v>
      </c>
      <c r="D24" s="27">
        <f t="shared" si="2"/>
        <v>0</v>
      </c>
      <c r="E24" s="27">
        <f>SUM(E25)</f>
        <v>1550</v>
      </c>
      <c r="F24" s="27">
        <v>0</v>
      </c>
      <c r="G24" s="27">
        <v>0</v>
      </c>
    </row>
    <row r="25" spans="1:7" x14ac:dyDescent="0.25">
      <c r="A25" s="25" t="s">
        <v>154</v>
      </c>
      <c r="B25" s="28">
        <v>0</v>
      </c>
      <c r="C25" s="28">
        <v>0</v>
      </c>
      <c r="D25" s="28">
        <f t="shared" si="2"/>
        <v>0</v>
      </c>
      <c r="E25" s="28">
        <v>1550</v>
      </c>
      <c r="F25" s="28">
        <v>0</v>
      </c>
      <c r="G25" s="28">
        <v>0</v>
      </c>
    </row>
    <row r="26" spans="1:7" x14ac:dyDescent="0.25">
      <c r="A26" s="26" t="s">
        <v>32</v>
      </c>
      <c r="B26" s="27">
        <f>SUM(B27)</f>
        <v>644723.61</v>
      </c>
      <c r="C26" s="27">
        <f>SUM(C27)</f>
        <v>2319099</v>
      </c>
      <c r="D26" s="27">
        <f t="shared" si="2"/>
        <v>2319099</v>
      </c>
      <c r="E26" s="27">
        <f>SUM(E27)</f>
        <v>965377.54</v>
      </c>
      <c r="F26" s="27">
        <f t="shared" si="3"/>
        <v>149.73509966542099</v>
      </c>
      <c r="G26" s="27">
        <f t="shared" si="4"/>
        <v>41.627267313728304</v>
      </c>
    </row>
    <row r="27" spans="1:7" x14ac:dyDescent="0.25">
      <c r="A27" s="25" t="s">
        <v>33</v>
      </c>
      <c r="B27" s="28">
        <v>644723.61</v>
      </c>
      <c r="C27" s="28">
        <v>2319099</v>
      </c>
      <c r="D27" s="28">
        <f t="shared" si="2"/>
        <v>2319099</v>
      </c>
      <c r="E27" s="28">
        <v>965377.54</v>
      </c>
      <c r="F27" s="28">
        <f t="shared" si="3"/>
        <v>149.73509966542099</v>
      </c>
      <c r="G27" s="28">
        <f t="shared" si="4"/>
        <v>41.627267313728304</v>
      </c>
    </row>
    <row r="28" spans="1:7" x14ac:dyDescent="0.25">
      <c r="A28" s="26" t="s">
        <v>34</v>
      </c>
      <c r="B28" s="27">
        <f>SUM(B29+B33)</f>
        <v>1738825.22</v>
      </c>
      <c r="C28" s="27">
        <f>SUM(C29+C33)</f>
        <v>3211087</v>
      </c>
      <c r="D28" s="27">
        <f t="shared" si="2"/>
        <v>3211087</v>
      </c>
      <c r="E28" s="27">
        <f>SUM(E29+E33)</f>
        <v>1867598.2200000002</v>
      </c>
      <c r="F28" s="27">
        <f t="shared" si="3"/>
        <v>107.40574719752456</v>
      </c>
      <c r="G28" s="27">
        <f t="shared" si="4"/>
        <v>58.160934910826157</v>
      </c>
    </row>
    <row r="29" spans="1:7" x14ac:dyDescent="0.25">
      <c r="A29" s="26" t="s">
        <v>37</v>
      </c>
      <c r="B29" s="27">
        <f>SUM(B30:B32)</f>
        <v>358803.31000000006</v>
      </c>
      <c r="C29" s="27">
        <f>SUM(C30:C32)</f>
        <v>609633</v>
      </c>
      <c r="D29" s="27">
        <f t="shared" si="2"/>
        <v>609633</v>
      </c>
      <c r="E29" s="27">
        <f>SUM(E30:E32)</f>
        <v>214763.88</v>
      </c>
      <c r="F29" s="27">
        <f t="shared" si="3"/>
        <v>59.855601666550953</v>
      </c>
      <c r="G29" s="27">
        <f t="shared" si="4"/>
        <v>35.228388227015273</v>
      </c>
    </row>
    <row r="30" spans="1:7" x14ac:dyDescent="0.25">
      <c r="A30" s="25" t="s">
        <v>38</v>
      </c>
      <c r="B30" s="28">
        <v>187447.13</v>
      </c>
      <c r="C30" s="28">
        <v>248046</v>
      </c>
      <c r="D30" s="28">
        <f t="shared" si="2"/>
        <v>248046</v>
      </c>
      <c r="E30" s="28">
        <v>24973.45</v>
      </c>
      <c r="F30" s="28">
        <f t="shared" si="3"/>
        <v>13.3229300443277</v>
      </c>
      <c r="G30" s="28">
        <f t="shared" si="4"/>
        <v>10.068072051151802</v>
      </c>
    </row>
    <row r="31" spans="1:7" x14ac:dyDescent="0.25">
      <c r="A31" s="25" t="s">
        <v>39</v>
      </c>
      <c r="B31" s="28">
        <v>2436.2600000000002</v>
      </c>
      <c r="C31" s="28">
        <v>96142</v>
      </c>
      <c r="D31" s="28">
        <f t="shared" si="2"/>
        <v>96142</v>
      </c>
      <c r="E31" s="28">
        <v>20870.509999999998</v>
      </c>
      <c r="F31" s="28">
        <f t="shared" si="3"/>
        <v>856.6618505414034</v>
      </c>
      <c r="G31" s="28">
        <f t="shared" si="4"/>
        <v>21.708004826194585</v>
      </c>
    </row>
    <row r="32" spans="1:7" x14ac:dyDescent="0.25">
      <c r="A32" s="25" t="s">
        <v>40</v>
      </c>
      <c r="B32" s="28">
        <v>168919.92</v>
      </c>
      <c r="C32" s="28">
        <v>265445</v>
      </c>
      <c r="D32" s="28">
        <f t="shared" si="2"/>
        <v>265445</v>
      </c>
      <c r="E32" s="28">
        <v>168919.92</v>
      </c>
      <c r="F32" s="28">
        <f t="shared" si="3"/>
        <v>100</v>
      </c>
      <c r="G32" s="28">
        <f t="shared" si="4"/>
        <v>63.63650473732789</v>
      </c>
    </row>
    <row r="33" spans="1:7" x14ac:dyDescent="0.25">
      <c r="A33" s="26" t="s">
        <v>35</v>
      </c>
      <c r="B33" s="27">
        <f>SUM(B34)</f>
        <v>1380021.91</v>
      </c>
      <c r="C33" s="27">
        <f>SUM(C34)</f>
        <v>2601454</v>
      </c>
      <c r="D33" s="27">
        <f t="shared" si="2"/>
        <v>2601454</v>
      </c>
      <c r="E33" s="27">
        <f>SUM(E34)</f>
        <v>1652834.34</v>
      </c>
      <c r="F33" s="27">
        <f t="shared" si="3"/>
        <v>119.76870280269682</v>
      </c>
      <c r="G33" s="27">
        <f t="shared" si="4"/>
        <v>63.535020799906519</v>
      </c>
    </row>
    <row r="34" spans="1:7" x14ac:dyDescent="0.25">
      <c r="A34" s="25" t="s">
        <v>36</v>
      </c>
      <c r="B34" s="28">
        <v>1380021.91</v>
      </c>
      <c r="C34" s="28">
        <v>2601454</v>
      </c>
      <c r="D34" s="28">
        <f t="shared" si="2"/>
        <v>2601454</v>
      </c>
      <c r="E34" s="28">
        <v>1652834.34</v>
      </c>
      <c r="F34" s="28">
        <f t="shared" si="3"/>
        <v>119.76870280269682</v>
      </c>
      <c r="G34" s="28">
        <f t="shared" si="4"/>
        <v>63.535020799906519</v>
      </c>
    </row>
    <row r="35" spans="1:7" x14ac:dyDescent="0.25">
      <c r="A35" s="30" t="s">
        <v>42</v>
      </c>
      <c r="B35" s="31">
        <f>SUM(B36+B46+B77)</f>
        <v>2517083.1599999997</v>
      </c>
      <c r="C35" s="31">
        <f>SUM(C36+C46+C77)</f>
        <v>5340144</v>
      </c>
      <c r="D35" s="31">
        <f>SUM(D36+D46+D77)</f>
        <v>5340144</v>
      </c>
      <c r="E35" s="31">
        <f>SUM(E36+E46+E77)</f>
        <v>3311133.49</v>
      </c>
      <c r="F35" s="32">
        <f>SUM(E35/B35)*100</f>
        <v>131.5464479926043</v>
      </c>
      <c r="G35" s="32">
        <f>SUM(E35/D35)*100</f>
        <v>62.004573097654301</v>
      </c>
    </row>
    <row r="36" spans="1:7" x14ac:dyDescent="0.25">
      <c r="A36" s="26" t="s">
        <v>43</v>
      </c>
      <c r="B36" s="27">
        <f>SUM(B37+B40+B42)</f>
        <v>1588031.9899999998</v>
      </c>
      <c r="C36" s="27">
        <f>SUM(C37+C40+C42)</f>
        <v>3098230</v>
      </c>
      <c r="D36" s="27">
        <f>SUM(C36)</f>
        <v>3098230</v>
      </c>
      <c r="E36" s="27">
        <f>SUM(E37+E40+E42)</f>
        <v>2192071.7599999998</v>
      </c>
      <c r="F36" s="27">
        <f>SUM(E36/B36)*100</f>
        <v>138.03700264249713</v>
      </c>
      <c r="G36" s="27">
        <f>SUM(E36/D36)*100</f>
        <v>70.752389590185359</v>
      </c>
    </row>
    <row r="37" spans="1:7" x14ac:dyDescent="0.25">
      <c r="A37" s="26" t="s">
        <v>44</v>
      </c>
      <c r="B37" s="27">
        <f>SUM(B38:B39)</f>
        <v>1358437.97</v>
      </c>
      <c r="C37" s="27">
        <f>SUM(C38:C39)</f>
        <v>1993630</v>
      </c>
      <c r="D37" s="27">
        <f t="shared" ref="D37:D83" si="7">SUM(C37)</f>
        <v>1993630</v>
      </c>
      <c r="E37" s="27">
        <f>SUM(E38:E39)</f>
        <v>1884334.63</v>
      </c>
      <c r="F37" s="27">
        <f t="shared" ref="F37:F83" si="8">SUM(E37/B37)*100</f>
        <v>138.71333631818314</v>
      </c>
      <c r="G37" s="27">
        <f t="shared" ref="G37:G83" si="9">SUM(E37/D37)*100</f>
        <v>94.517770599358954</v>
      </c>
    </row>
    <row r="38" spans="1:7" x14ac:dyDescent="0.25">
      <c r="A38" s="25" t="s">
        <v>45</v>
      </c>
      <c r="B38" s="28">
        <v>1309904.32</v>
      </c>
      <c r="C38" s="28">
        <v>1883630</v>
      </c>
      <c r="D38" s="28">
        <f t="shared" si="7"/>
        <v>1883630</v>
      </c>
      <c r="E38" s="28">
        <v>1790143.94</v>
      </c>
      <c r="F38" s="28">
        <f t="shared" si="8"/>
        <v>136.66219071634177</v>
      </c>
      <c r="G38" s="28">
        <f t="shared" si="9"/>
        <v>95.03692020195048</v>
      </c>
    </row>
    <row r="39" spans="1:7" x14ac:dyDescent="0.25">
      <c r="A39" s="25" t="s">
        <v>46</v>
      </c>
      <c r="B39" s="28">
        <v>48533.65</v>
      </c>
      <c r="C39" s="28">
        <v>110000</v>
      </c>
      <c r="D39" s="28">
        <f t="shared" si="7"/>
        <v>110000</v>
      </c>
      <c r="E39" s="28">
        <v>94190.69</v>
      </c>
      <c r="F39" s="28">
        <f t="shared" si="8"/>
        <v>194.07295762836711</v>
      </c>
      <c r="G39" s="28">
        <f t="shared" si="9"/>
        <v>85.627899999999997</v>
      </c>
    </row>
    <row r="40" spans="1:7" x14ac:dyDescent="0.25">
      <c r="A40" s="26" t="s">
        <v>47</v>
      </c>
      <c r="B40" s="27">
        <f>SUM(B41)</f>
        <v>32735.15</v>
      </c>
      <c r="C40" s="27">
        <f>SUM(C41)</f>
        <v>154600</v>
      </c>
      <c r="D40" s="27">
        <f t="shared" si="7"/>
        <v>154600</v>
      </c>
      <c r="E40" s="27">
        <f>SUM(E41)</f>
        <v>38229.72</v>
      </c>
      <c r="F40" s="27">
        <f t="shared" si="8"/>
        <v>116.78492385096753</v>
      </c>
      <c r="G40" s="27">
        <f t="shared" si="9"/>
        <v>24.728150064683057</v>
      </c>
    </row>
    <row r="41" spans="1:7" x14ac:dyDescent="0.25">
      <c r="A41" s="25" t="s">
        <v>48</v>
      </c>
      <c r="B41" s="28">
        <v>32735.15</v>
      </c>
      <c r="C41" s="28">
        <v>154600</v>
      </c>
      <c r="D41" s="28">
        <f t="shared" si="7"/>
        <v>154600</v>
      </c>
      <c r="E41" s="28">
        <v>38229.72</v>
      </c>
      <c r="F41" s="28">
        <f t="shared" si="8"/>
        <v>116.78492385096753</v>
      </c>
      <c r="G41" s="28">
        <f t="shared" si="9"/>
        <v>24.728150064683057</v>
      </c>
    </row>
    <row r="42" spans="1:7" x14ac:dyDescent="0.25">
      <c r="A42" s="26" t="s">
        <v>49</v>
      </c>
      <c r="B42" s="27">
        <f>SUM(B44:B45)</f>
        <v>196858.87</v>
      </c>
      <c r="C42" s="27">
        <f>SUM(C43:C45)</f>
        <v>950000</v>
      </c>
      <c r="D42" s="27">
        <f t="shared" si="7"/>
        <v>950000</v>
      </c>
      <c r="E42" s="27">
        <f>SUM(E43:E45)</f>
        <v>269507.40999999997</v>
      </c>
      <c r="F42" s="27">
        <f t="shared" si="8"/>
        <v>136.90386925415146</v>
      </c>
      <c r="G42" s="27">
        <f t="shared" si="9"/>
        <v>28.369201052631578</v>
      </c>
    </row>
    <row r="43" spans="1:7" x14ac:dyDescent="0.25">
      <c r="A43" s="25" t="s">
        <v>181</v>
      </c>
      <c r="B43" s="28">
        <v>0</v>
      </c>
      <c r="C43" s="28">
        <v>550000</v>
      </c>
      <c r="D43" s="28">
        <f t="shared" si="7"/>
        <v>550000</v>
      </c>
      <c r="E43" s="28">
        <v>0</v>
      </c>
      <c r="F43" s="28">
        <v>0</v>
      </c>
      <c r="G43" s="28">
        <f t="shared" si="9"/>
        <v>0</v>
      </c>
    </row>
    <row r="44" spans="1:7" x14ac:dyDescent="0.25">
      <c r="A44" s="25" t="s">
        <v>50</v>
      </c>
      <c r="B44" s="28">
        <v>196492.28</v>
      </c>
      <c r="C44" s="28">
        <v>400000</v>
      </c>
      <c r="D44" s="28">
        <f t="shared" si="7"/>
        <v>400000</v>
      </c>
      <c r="E44" s="28">
        <v>269507.40999999997</v>
      </c>
      <c r="F44" s="28">
        <f t="shared" si="8"/>
        <v>137.15928686867494</v>
      </c>
      <c r="G44" s="28">
        <f t="shared" si="9"/>
        <v>67.376852499999998</v>
      </c>
    </row>
    <row r="45" spans="1:7" x14ac:dyDescent="0.25">
      <c r="A45" s="25" t="s">
        <v>51</v>
      </c>
      <c r="B45" s="28">
        <v>366.59</v>
      </c>
      <c r="C45" s="28">
        <v>0</v>
      </c>
      <c r="D45" s="28">
        <f t="shared" si="7"/>
        <v>0</v>
      </c>
      <c r="E45" s="28">
        <v>0</v>
      </c>
      <c r="F45" s="28">
        <f t="shared" si="8"/>
        <v>0</v>
      </c>
      <c r="G45" s="28">
        <v>0</v>
      </c>
    </row>
    <row r="46" spans="1:7" x14ac:dyDescent="0.25">
      <c r="A46" s="26" t="s">
        <v>52</v>
      </c>
      <c r="B46" s="27">
        <f>SUM(B47+B51+B57+B67+B69)</f>
        <v>894829.07</v>
      </c>
      <c r="C46" s="27">
        <f>SUM(C47+C51+C57+C67+C69)</f>
        <v>2180667</v>
      </c>
      <c r="D46" s="27">
        <f t="shared" si="7"/>
        <v>2180667</v>
      </c>
      <c r="E46" s="27">
        <f>SUM(E47+E51+E57+E67+E69)</f>
        <v>1081019.6500000001</v>
      </c>
      <c r="F46" s="27">
        <f t="shared" si="8"/>
        <v>120.80739062265826</v>
      </c>
      <c r="G46" s="27">
        <f t="shared" si="9"/>
        <v>49.572889854342741</v>
      </c>
    </row>
    <row r="47" spans="1:7" x14ac:dyDescent="0.25">
      <c r="A47" s="26" t="s">
        <v>53</v>
      </c>
      <c r="B47" s="27">
        <f>SUM(B48:B50)</f>
        <v>71523.900000000009</v>
      </c>
      <c r="C47" s="27">
        <f>SUM(C48:C50)</f>
        <v>136100</v>
      </c>
      <c r="D47" s="27">
        <f t="shared" si="7"/>
        <v>136100</v>
      </c>
      <c r="E47" s="27">
        <f>SUM(E48:E50)</f>
        <v>81593.170000000013</v>
      </c>
      <c r="F47" s="27">
        <f t="shared" si="8"/>
        <v>114.07818924862877</v>
      </c>
      <c r="G47" s="27">
        <f t="shared" si="9"/>
        <v>59.95089639970611</v>
      </c>
    </row>
    <row r="48" spans="1:7" x14ac:dyDescent="0.25">
      <c r="A48" s="25" t="s">
        <v>54</v>
      </c>
      <c r="B48" s="28">
        <v>4201.76</v>
      </c>
      <c r="C48" s="28">
        <v>7400</v>
      </c>
      <c r="D48" s="28">
        <f t="shared" si="7"/>
        <v>7400</v>
      </c>
      <c r="E48" s="28">
        <v>8689.93</v>
      </c>
      <c r="F48" s="28">
        <f t="shared" si="8"/>
        <v>206.81642930581469</v>
      </c>
      <c r="G48" s="28">
        <f t="shared" si="9"/>
        <v>117.43148648648649</v>
      </c>
    </row>
    <row r="49" spans="1:7" x14ac:dyDescent="0.25">
      <c r="A49" s="25" t="s">
        <v>55</v>
      </c>
      <c r="B49" s="28">
        <v>64911.62</v>
      </c>
      <c r="C49" s="28">
        <v>125000</v>
      </c>
      <c r="D49" s="28">
        <f t="shared" si="7"/>
        <v>125000</v>
      </c>
      <c r="E49" s="28">
        <v>68010.740000000005</v>
      </c>
      <c r="F49" s="28">
        <f t="shared" si="8"/>
        <v>104.77436859533009</v>
      </c>
      <c r="G49" s="28">
        <f t="shared" si="9"/>
        <v>54.408591999999999</v>
      </c>
    </row>
    <row r="50" spans="1:7" x14ac:dyDescent="0.25">
      <c r="A50" s="25" t="s">
        <v>56</v>
      </c>
      <c r="B50" s="28">
        <v>2410.52</v>
      </c>
      <c r="C50" s="28">
        <v>3700</v>
      </c>
      <c r="D50" s="28">
        <f t="shared" si="7"/>
        <v>3700</v>
      </c>
      <c r="E50" s="28">
        <v>4892.5</v>
      </c>
      <c r="F50" s="28">
        <f t="shared" si="8"/>
        <v>202.9645055838574</v>
      </c>
      <c r="G50" s="28">
        <f t="shared" si="9"/>
        <v>132.22972972972974</v>
      </c>
    </row>
    <row r="51" spans="1:7" x14ac:dyDescent="0.25">
      <c r="A51" s="26" t="s">
        <v>57</v>
      </c>
      <c r="B51" s="27">
        <f>SUM(B52:B56)</f>
        <v>426723.30999999994</v>
      </c>
      <c r="C51" s="27">
        <f>SUM(C52:C56)</f>
        <v>1033665</v>
      </c>
      <c r="D51" s="27">
        <f t="shared" si="7"/>
        <v>1033665</v>
      </c>
      <c r="E51" s="27">
        <f>SUM(E52:E56)</f>
        <v>571252.71</v>
      </c>
      <c r="F51" s="27">
        <f t="shared" si="8"/>
        <v>133.86958167342675</v>
      </c>
      <c r="G51" s="27">
        <f t="shared" si="9"/>
        <v>55.26478211025816</v>
      </c>
    </row>
    <row r="52" spans="1:7" x14ac:dyDescent="0.25">
      <c r="A52" s="25" t="s">
        <v>58</v>
      </c>
      <c r="B52" s="28">
        <v>47264.08</v>
      </c>
      <c r="C52" s="28">
        <v>118200</v>
      </c>
      <c r="D52" s="28">
        <f t="shared" si="7"/>
        <v>118200</v>
      </c>
      <c r="E52" s="28">
        <v>52825.15</v>
      </c>
      <c r="F52" s="28">
        <f t="shared" si="8"/>
        <v>111.76595418761985</v>
      </c>
      <c r="G52" s="28">
        <f t="shared" si="9"/>
        <v>44.691328257191202</v>
      </c>
    </row>
    <row r="53" spans="1:7" x14ac:dyDescent="0.25">
      <c r="A53" s="25" t="s">
        <v>59</v>
      </c>
      <c r="B53" s="28">
        <v>176601.58</v>
      </c>
      <c r="C53" s="28">
        <v>426636</v>
      </c>
      <c r="D53" s="28">
        <f t="shared" si="7"/>
        <v>426636</v>
      </c>
      <c r="E53" s="28">
        <v>201961.82</v>
      </c>
      <c r="F53" s="28">
        <f t="shared" si="8"/>
        <v>114.36014332374604</v>
      </c>
      <c r="G53" s="28">
        <f t="shared" si="9"/>
        <v>47.33820399591221</v>
      </c>
    </row>
    <row r="54" spans="1:7" x14ac:dyDescent="0.25">
      <c r="A54" s="25" t="s">
        <v>60</v>
      </c>
      <c r="B54" s="28">
        <v>177580.02</v>
      </c>
      <c r="C54" s="28">
        <v>437529</v>
      </c>
      <c r="D54" s="28">
        <f t="shared" si="7"/>
        <v>437529</v>
      </c>
      <c r="E54" s="28">
        <v>292577.51</v>
      </c>
      <c r="F54" s="28">
        <f t="shared" si="8"/>
        <v>164.75812425294242</v>
      </c>
      <c r="G54" s="28">
        <f t="shared" si="9"/>
        <v>66.87042687456146</v>
      </c>
    </row>
    <row r="55" spans="1:7" x14ac:dyDescent="0.25">
      <c r="A55" s="25" t="s">
        <v>61</v>
      </c>
      <c r="B55" s="28">
        <v>6886.13</v>
      </c>
      <c r="C55" s="28">
        <v>11000</v>
      </c>
      <c r="D55" s="28">
        <f t="shared" si="7"/>
        <v>11000</v>
      </c>
      <c r="E55" s="28">
        <v>9676.83</v>
      </c>
      <c r="F55" s="28">
        <f t="shared" si="8"/>
        <v>140.5263914564494</v>
      </c>
      <c r="G55" s="28">
        <f t="shared" si="9"/>
        <v>87.971181818181819</v>
      </c>
    </row>
    <row r="56" spans="1:7" x14ac:dyDescent="0.25">
      <c r="A56" s="25" t="s">
        <v>62</v>
      </c>
      <c r="B56" s="28">
        <v>18391.5</v>
      </c>
      <c r="C56" s="28">
        <v>40300</v>
      </c>
      <c r="D56" s="28">
        <f t="shared" si="7"/>
        <v>40300</v>
      </c>
      <c r="E56" s="28">
        <v>14211.4</v>
      </c>
      <c r="F56" s="28">
        <f t="shared" si="8"/>
        <v>77.271565668923131</v>
      </c>
      <c r="G56" s="28">
        <f t="shared" si="9"/>
        <v>35.264019851116622</v>
      </c>
    </row>
    <row r="57" spans="1:7" x14ac:dyDescent="0.25">
      <c r="A57" s="26" t="s">
        <v>63</v>
      </c>
      <c r="B57" s="27">
        <f>SUM(B58:B66)</f>
        <v>325889.63</v>
      </c>
      <c r="C57" s="27">
        <f>SUM(C58:C66)</f>
        <v>881705</v>
      </c>
      <c r="D57" s="27">
        <f t="shared" si="7"/>
        <v>881705</v>
      </c>
      <c r="E57" s="27">
        <f>SUM(E58:E66)</f>
        <v>378205.46000000008</v>
      </c>
      <c r="F57" s="27">
        <f t="shared" si="8"/>
        <v>116.05323556935521</v>
      </c>
      <c r="G57" s="27">
        <f t="shared" si="9"/>
        <v>42.894784536778182</v>
      </c>
    </row>
    <row r="58" spans="1:7" x14ac:dyDescent="0.25">
      <c r="A58" s="25" t="s">
        <v>64</v>
      </c>
      <c r="B58" s="28">
        <v>11701.69</v>
      </c>
      <c r="C58" s="28">
        <v>27400</v>
      </c>
      <c r="D58" s="28">
        <f t="shared" si="7"/>
        <v>27400</v>
      </c>
      <c r="E58" s="28">
        <v>13532.65</v>
      </c>
      <c r="F58" s="28">
        <f t="shared" si="8"/>
        <v>115.6469706512478</v>
      </c>
      <c r="G58" s="28">
        <f t="shared" si="9"/>
        <v>49.389233576642333</v>
      </c>
    </row>
    <row r="59" spans="1:7" x14ac:dyDescent="0.25">
      <c r="A59" s="25" t="s">
        <v>65</v>
      </c>
      <c r="B59" s="28">
        <v>70959.05</v>
      </c>
      <c r="C59" s="28">
        <v>369661</v>
      </c>
      <c r="D59" s="28">
        <f t="shared" si="7"/>
        <v>369661</v>
      </c>
      <c r="E59" s="28">
        <v>129465.47</v>
      </c>
      <c r="F59" s="28">
        <f t="shared" si="8"/>
        <v>182.45096291452606</v>
      </c>
      <c r="G59" s="28">
        <f t="shared" si="9"/>
        <v>35.022755984537184</v>
      </c>
    </row>
    <row r="60" spans="1:7" x14ac:dyDescent="0.25">
      <c r="A60" s="25" t="s">
        <v>66</v>
      </c>
      <c r="B60" s="28">
        <v>24335.27</v>
      </c>
      <c r="C60" s="28">
        <v>44500</v>
      </c>
      <c r="D60" s="28">
        <f t="shared" si="7"/>
        <v>44500</v>
      </c>
      <c r="E60" s="28">
        <v>30163.38</v>
      </c>
      <c r="F60" s="28">
        <f t="shared" si="8"/>
        <v>123.94923088997984</v>
      </c>
      <c r="G60" s="28">
        <f t="shared" si="9"/>
        <v>67.782876404494388</v>
      </c>
    </row>
    <row r="61" spans="1:7" x14ac:dyDescent="0.25">
      <c r="A61" s="25" t="s">
        <v>67</v>
      </c>
      <c r="B61" s="28">
        <v>44958.98</v>
      </c>
      <c r="C61" s="28">
        <v>118800</v>
      </c>
      <c r="D61" s="28">
        <f t="shared" si="7"/>
        <v>118800</v>
      </c>
      <c r="E61" s="28">
        <v>62262.35</v>
      </c>
      <c r="F61" s="28">
        <f t="shared" si="8"/>
        <v>138.4870163869376</v>
      </c>
      <c r="G61" s="28">
        <f t="shared" si="9"/>
        <v>52.409385521885518</v>
      </c>
    </row>
    <row r="62" spans="1:7" x14ac:dyDescent="0.25">
      <c r="A62" s="25" t="s">
        <v>68</v>
      </c>
      <c r="B62" s="28">
        <v>20108.97</v>
      </c>
      <c r="C62" s="28">
        <v>41682</v>
      </c>
      <c r="D62" s="28">
        <f t="shared" si="7"/>
        <v>41682</v>
      </c>
      <c r="E62" s="28">
        <v>22197.919999999998</v>
      </c>
      <c r="F62" s="28">
        <f t="shared" si="8"/>
        <v>110.38815016383235</v>
      </c>
      <c r="G62" s="28">
        <f t="shared" si="9"/>
        <v>53.255410009116645</v>
      </c>
    </row>
    <row r="63" spans="1:7" x14ac:dyDescent="0.25">
      <c r="A63" s="25" t="s">
        <v>69</v>
      </c>
      <c r="B63" s="28">
        <v>6400.52</v>
      </c>
      <c r="C63" s="28">
        <v>38900</v>
      </c>
      <c r="D63" s="28">
        <f t="shared" si="7"/>
        <v>38900</v>
      </c>
      <c r="E63" s="28">
        <v>6698.52</v>
      </c>
      <c r="F63" s="28">
        <f t="shared" si="8"/>
        <v>104.65587171042353</v>
      </c>
      <c r="G63" s="28">
        <f t="shared" si="9"/>
        <v>17.219845758354758</v>
      </c>
    </row>
    <row r="64" spans="1:7" x14ac:dyDescent="0.25">
      <c r="A64" s="25" t="s">
        <v>70</v>
      </c>
      <c r="B64" s="28">
        <v>90978.84</v>
      </c>
      <c r="C64" s="28">
        <v>144362</v>
      </c>
      <c r="D64" s="28">
        <f t="shared" si="7"/>
        <v>144362</v>
      </c>
      <c r="E64" s="28">
        <v>54656.52</v>
      </c>
      <c r="F64" s="28">
        <f t="shared" si="8"/>
        <v>60.076079228972354</v>
      </c>
      <c r="G64" s="28">
        <f t="shared" si="9"/>
        <v>37.860738975630703</v>
      </c>
    </row>
    <row r="65" spans="1:7" x14ac:dyDescent="0.25">
      <c r="A65" s="25" t="s">
        <v>152</v>
      </c>
      <c r="B65" s="28">
        <v>24540.45</v>
      </c>
      <c r="C65" s="28">
        <v>71000</v>
      </c>
      <c r="D65" s="28">
        <f t="shared" si="7"/>
        <v>71000</v>
      </c>
      <c r="E65" s="28">
        <v>20837.939999999999</v>
      </c>
      <c r="F65" s="28">
        <f t="shared" si="8"/>
        <v>84.912623851640859</v>
      </c>
      <c r="G65" s="28">
        <f t="shared" si="9"/>
        <v>29.349211267605629</v>
      </c>
    </row>
    <row r="66" spans="1:7" x14ac:dyDescent="0.25">
      <c r="A66" s="25" t="s">
        <v>72</v>
      </c>
      <c r="B66" s="28">
        <v>31905.86</v>
      </c>
      <c r="C66" s="28">
        <v>25400</v>
      </c>
      <c r="D66" s="28">
        <f t="shared" si="7"/>
        <v>25400</v>
      </c>
      <c r="E66" s="28">
        <v>38390.71</v>
      </c>
      <c r="F66" s="28">
        <f t="shared" si="8"/>
        <v>120.32494971143231</v>
      </c>
      <c r="G66" s="28">
        <f t="shared" si="9"/>
        <v>151.14452755905512</v>
      </c>
    </row>
    <row r="67" spans="1:7" x14ac:dyDescent="0.25">
      <c r="A67" s="26" t="s">
        <v>73</v>
      </c>
      <c r="B67" s="27">
        <f>SUM(B68)</f>
        <v>111.49</v>
      </c>
      <c r="C67" s="27">
        <f>SUM(C68)</f>
        <v>0</v>
      </c>
      <c r="D67" s="27">
        <f t="shared" si="7"/>
        <v>0</v>
      </c>
      <c r="E67" s="27">
        <f>SUM(E68)</f>
        <v>470</v>
      </c>
      <c r="F67" s="27">
        <f t="shared" si="8"/>
        <v>421.56247197058036</v>
      </c>
      <c r="G67" s="27">
        <v>0</v>
      </c>
    </row>
    <row r="68" spans="1:7" x14ac:dyDescent="0.25">
      <c r="A68" s="25" t="s">
        <v>74</v>
      </c>
      <c r="B68" s="28">
        <v>111.49</v>
      </c>
      <c r="C68" s="28">
        <v>0</v>
      </c>
      <c r="D68" s="28">
        <f t="shared" si="7"/>
        <v>0</v>
      </c>
      <c r="E68" s="28">
        <v>470</v>
      </c>
      <c r="F68" s="28">
        <f t="shared" si="8"/>
        <v>421.56247197058036</v>
      </c>
      <c r="G68" s="28">
        <v>0</v>
      </c>
    </row>
    <row r="69" spans="1:7" x14ac:dyDescent="0.25">
      <c r="A69" s="26" t="s">
        <v>75</v>
      </c>
      <c r="B69" s="27">
        <f>SUM(B70:B76)</f>
        <v>70580.739999999991</v>
      </c>
      <c r="C69" s="27">
        <f>SUM(C70:C76)</f>
        <v>129197</v>
      </c>
      <c r="D69" s="27">
        <f t="shared" si="7"/>
        <v>129197</v>
      </c>
      <c r="E69" s="27">
        <f>SUM(E70:E76)</f>
        <v>49498.31</v>
      </c>
      <c r="F69" s="27">
        <f t="shared" si="8"/>
        <v>70.130052476072095</v>
      </c>
      <c r="G69" s="27">
        <f t="shared" si="9"/>
        <v>38.312275052826301</v>
      </c>
    </row>
    <row r="70" spans="1:7" x14ac:dyDescent="0.25">
      <c r="A70" s="25" t="s">
        <v>76</v>
      </c>
      <c r="B70" s="28">
        <v>6215.36</v>
      </c>
      <c r="C70" s="28">
        <v>12430</v>
      </c>
      <c r="D70" s="28">
        <f t="shared" si="7"/>
        <v>12430</v>
      </c>
      <c r="E70" s="28">
        <v>6103.14</v>
      </c>
      <c r="F70" s="28">
        <f t="shared" si="8"/>
        <v>98.194473047418015</v>
      </c>
      <c r="G70" s="28">
        <f t="shared" si="9"/>
        <v>49.100080450522931</v>
      </c>
    </row>
    <row r="71" spans="1:7" x14ac:dyDescent="0.25">
      <c r="A71" s="25" t="s">
        <v>77</v>
      </c>
      <c r="B71" s="28">
        <v>16241.01</v>
      </c>
      <c r="C71" s="28">
        <v>31500</v>
      </c>
      <c r="D71" s="28">
        <f t="shared" si="7"/>
        <v>31500</v>
      </c>
      <c r="E71" s="28">
        <v>10035.14</v>
      </c>
      <c r="F71" s="28">
        <f t="shared" si="8"/>
        <v>61.788891208120674</v>
      </c>
      <c r="G71" s="28">
        <f t="shared" si="9"/>
        <v>31.857587301587298</v>
      </c>
    </row>
    <row r="72" spans="1:7" x14ac:dyDescent="0.25">
      <c r="A72" s="25" t="s">
        <v>78</v>
      </c>
      <c r="B72" s="28">
        <v>1224.28</v>
      </c>
      <c r="C72" s="28">
        <v>2500</v>
      </c>
      <c r="D72" s="28">
        <f t="shared" si="7"/>
        <v>2500</v>
      </c>
      <c r="E72" s="28">
        <v>2614.6999999999998</v>
      </c>
      <c r="F72" s="28">
        <f t="shared" si="8"/>
        <v>213.57042506616133</v>
      </c>
      <c r="G72" s="28">
        <f t="shared" si="9"/>
        <v>104.58799999999999</v>
      </c>
    </row>
    <row r="73" spans="1:7" x14ac:dyDescent="0.25">
      <c r="A73" s="25" t="s">
        <v>79</v>
      </c>
      <c r="B73" s="28">
        <v>980.33</v>
      </c>
      <c r="C73" s="28">
        <v>22000</v>
      </c>
      <c r="D73" s="28">
        <f t="shared" si="7"/>
        <v>22000</v>
      </c>
      <c r="E73" s="28">
        <v>1288.6099999999999</v>
      </c>
      <c r="F73" s="28">
        <f t="shared" si="8"/>
        <v>131.44655371150529</v>
      </c>
      <c r="G73" s="28">
        <f t="shared" si="9"/>
        <v>5.8573181818181812</v>
      </c>
    </row>
    <row r="74" spans="1:7" x14ac:dyDescent="0.25">
      <c r="A74" s="25" t="s">
        <v>80</v>
      </c>
      <c r="B74" s="28">
        <v>4573.4399999999996</v>
      </c>
      <c r="C74" s="28">
        <v>200</v>
      </c>
      <c r="D74" s="28">
        <f t="shared" si="7"/>
        <v>200</v>
      </c>
      <c r="E74" s="28">
        <v>455.8</v>
      </c>
      <c r="F74" s="28">
        <f t="shared" si="8"/>
        <v>9.9662398544640372</v>
      </c>
      <c r="G74" s="28">
        <f t="shared" si="9"/>
        <v>227.89999999999998</v>
      </c>
    </row>
    <row r="75" spans="1:7" x14ac:dyDescent="0.25">
      <c r="A75" s="25" t="s">
        <v>81</v>
      </c>
      <c r="B75" s="28">
        <v>5902.01</v>
      </c>
      <c r="C75" s="28">
        <v>0</v>
      </c>
      <c r="D75" s="28">
        <f t="shared" si="7"/>
        <v>0</v>
      </c>
      <c r="E75" s="28">
        <v>0</v>
      </c>
      <c r="F75" s="28">
        <f t="shared" si="8"/>
        <v>0</v>
      </c>
      <c r="G75" s="28">
        <v>0</v>
      </c>
    </row>
    <row r="76" spans="1:7" x14ac:dyDescent="0.25">
      <c r="A76" s="25" t="s">
        <v>82</v>
      </c>
      <c r="B76" s="28">
        <v>35444.31</v>
      </c>
      <c r="C76" s="28">
        <v>60567</v>
      </c>
      <c r="D76" s="28">
        <f t="shared" si="7"/>
        <v>60567</v>
      </c>
      <c r="E76" s="28">
        <v>29000.92</v>
      </c>
      <c r="F76" s="28">
        <f t="shared" si="8"/>
        <v>81.821087785317303</v>
      </c>
      <c r="G76" s="28">
        <f t="shared" si="9"/>
        <v>47.882378192745222</v>
      </c>
    </row>
    <row r="77" spans="1:7" x14ac:dyDescent="0.25">
      <c r="A77" s="26" t="s">
        <v>83</v>
      </c>
      <c r="B77" s="27">
        <f>SUM(B78+B80)</f>
        <v>34222.1</v>
      </c>
      <c r="C77" s="27">
        <f>SUM(C78+C80)</f>
        <v>61247</v>
      </c>
      <c r="D77" s="27">
        <f t="shared" si="7"/>
        <v>61247</v>
      </c>
      <c r="E77" s="27">
        <f>SUM(E78+E80)</f>
        <v>38042.080000000002</v>
      </c>
      <c r="F77" s="27">
        <f t="shared" si="8"/>
        <v>111.16231908620453</v>
      </c>
      <c r="G77" s="27">
        <f t="shared" si="9"/>
        <v>62.112560615213809</v>
      </c>
    </row>
    <row r="78" spans="1:7" x14ac:dyDescent="0.25">
      <c r="A78" s="26" t="s">
        <v>84</v>
      </c>
      <c r="B78" s="27">
        <f>SUM(B79)</f>
        <v>12407.21</v>
      </c>
      <c r="C78" s="27">
        <f>SUM(C79)</f>
        <v>42547</v>
      </c>
      <c r="D78" s="27">
        <f t="shared" si="7"/>
        <v>42547</v>
      </c>
      <c r="E78" s="27">
        <f>SUM(E79)</f>
        <v>21827.279999999999</v>
      </c>
      <c r="F78" s="27">
        <f t="shared" si="8"/>
        <v>175.92416022619105</v>
      </c>
      <c r="G78" s="27">
        <f t="shared" si="9"/>
        <v>51.30157237878111</v>
      </c>
    </row>
    <row r="79" spans="1:7" x14ac:dyDescent="0.25">
      <c r="A79" s="25" t="s">
        <v>85</v>
      </c>
      <c r="B79" s="28">
        <v>12407.21</v>
      </c>
      <c r="C79" s="28">
        <v>42547</v>
      </c>
      <c r="D79" s="28">
        <f t="shared" si="7"/>
        <v>42547</v>
      </c>
      <c r="E79" s="28">
        <v>21827.279999999999</v>
      </c>
      <c r="F79" s="28">
        <f t="shared" si="8"/>
        <v>175.92416022619105</v>
      </c>
      <c r="G79" s="28">
        <f t="shared" si="9"/>
        <v>51.30157237878111</v>
      </c>
    </row>
    <row r="80" spans="1:7" x14ac:dyDescent="0.25">
      <c r="A80" s="26" t="s">
        <v>86</v>
      </c>
      <c r="B80" s="27">
        <f>SUM(B81:B83)</f>
        <v>21814.89</v>
      </c>
      <c r="C80" s="27">
        <f>SUM(C81:C83)</f>
        <v>18700</v>
      </c>
      <c r="D80" s="27">
        <f t="shared" si="7"/>
        <v>18700</v>
      </c>
      <c r="E80" s="27">
        <f>SUM(E81:E83)</f>
        <v>16214.800000000001</v>
      </c>
      <c r="F80" s="27">
        <f t="shared" si="8"/>
        <v>74.329047728409364</v>
      </c>
      <c r="G80" s="27">
        <f t="shared" si="9"/>
        <v>86.710160427807494</v>
      </c>
    </row>
    <row r="81" spans="1:7" x14ac:dyDescent="0.25">
      <c r="A81" s="25" t="s">
        <v>87</v>
      </c>
      <c r="B81" s="28">
        <v>3204.32</v>
      </c>
      <c r="C81" s="28">
        <v>7100</v>
      </c>
      <c r="D81" s="28">
        <f t="shared" si="7"/>
        <v>7100</v>
      </c>
      <c r="E81" s="28">
        <v>4712.55</v>
      </c>
      <c r="F81" s="28">
        <f t="shared" si="8"/>
        <v>147.06864482948021</v>
      </c>
      <c r="G81" s="28">
        <f t="shared" si="9"/>
        <v>66.373943661971836</v>
      </c>
    </row>
    <row r="82" spans="1:7" x14ac:dyDescent="0.25">
      <c r="A82" s="25" t="s">
        <v>89</v>
      </c>
      <c r="B82" s="28">
        <v>9800.1</v>
      </c>
      <c r="C82" s="28">
        <v>600</v>
      </c>
      <c r="D82" s="28">
        <f t="shared" si="7"/>
        <v>600</v>
      </c>
      <c r="E82" s="28">
        <v>2037.05</v>
      </c>
      <c r="F82" s="28">
        <f t="shared" si="8"/>
        <v>20.786012387628698</v>
      </c>
      <c r="G82" s="28">
        <f t="shared" si="9"/>
        <v>339.50833333333333</v>
      </c>
    </row>
    <row r="83" spans="1:7" x14ac:dyDescent="0.25">
      <c r="A83" s="25" t="s">
        <v>90</v>
      </c>
      <c r="B83" s="28">
        <v>8810.4699999999993</v>
      </c>
      <c r="C83" s="28">
        <v>11000</v>
      </c>
      <c r="D83" s="28">
        <f t="shared" si="7"/>
        <v>11000</v>
      </c>
      <c r="E83" s="28">
        <v>9465.2000000000007</v>
      </c>
      <c r="F83" s="28">
        <f t="shared" si="8"/>
        <v>107.43127211147647</v>
      </c>
      <c r="G83" s="28">
        <f t="shared" si="9"/>
        <v>86.047272727272741</v>
      </c>
    </row>
    <row r="84" spans="1:7" x14ac:dyDescent="0.25">
      <c r="A84" s="30" t="s">
        <v>91</v>
      </c>
      <c r="B84" s="31">
        <f>SUM(B85+B88+B94)</f>
        <v>111155.11</v>
      </c>
      <c r="C84" s="31">
        <f>SUM(C85+C88+C94)</f>
        <v>127641</v>
      </c>
      <c r="D84" s="31">
        <f>SUM(D85+D88+D94)</f>
        <v>127641</v>
      </c>
      <c r="E84" s="31">
        <f>SUM(E85+E88+E94)</f>
        <v>147751.90999999997</v>
      </c>
      <c r="F84" s="31">
        <f>SUM(E84/B84)*100</f>
        <v>132.92408239261334</v>
      </c>
      <c r="G84" s="31">
        <f>SUM(E84/D84)*100</f>
        <v>115.75583864118894</v>
      </c>
    </row>
    <row r="85" spans="1:7" x14ac:dyDescent="0.25">
      <c r="A85" s="26" t="s">
        <v>92</v>
      </c>
      <c r="B85" s="27">
        <f t="shared" ref="B85:E86" si="10">SUM(B86)</f>
        <v>2283.15</v>
      </c>
      <c r="C85" s="27">
        <f>SUM(C86)</f>
        <v>3000</v>
      </c>
      <c r="D85" s="27">
        <f>SUM(C85)</f>
        <v>3000</v>
      </c>
      <c r="E85" s="27">
        <f t="shared" si="10"/>
        <v>1490.37</v>
      </c>
      <c r="F85" s="27">
        <f>SUM(E85/B85)*100</f>
        <v>65.276920044675109</v>
      </c>
      <c r="G85" s="27">
        <f>SUM(E85/D85)*100</f>
        <v>49.678999999999995</v>
      </c>
    </row>
    <row r="86" spans="1:7" x14ac:dyDescent="0.25">
      <c r="A86" s="26" t="s">
        <v>93</v>
      </c>
      <c r="B86" s="27">
        <f t="shared" si="10"/>
        <v>2283.15</v>
      </c>
      <c r="C86" s="27">
        <f>SUM(C87)</f>
        <v>3000</v>
      </c>
      <c r="D86" s="27">
        <f t="shared" ref="D86:D96" si="11">SUM(C86)</f>
        <v>3000</v>
      </c>
      <c r="E86" s="27">
        <f t="shared" si="10"/>
        <v>1490.37</v>
      </c>
      <c r="F86" s="27">
        <f t="shared" ref="F86:F93" si="12">SUM(E86/B86)*100</f>
        <v>65.276920044675109</v>
      </c>
      <c r="G86" s="27">
        <f t="shared" ref="G86:G96" si="13">SUM(E86/D86)*100</f>
        <v>49.678999999999995</v>
      </c>
    </row>
    <row r="87" spans="1:7" x14ac:dyDescent="0.25">
      <c r="A87" s="25" t="s">
        <v>94</v>
      </c>
      <c r="B87" s="28">
        <v>2283.15</v>
      </c>
      <c r="C87" s="28">
        <v>3000</v>
      </c>
      <c r="D87" s="28">
        <f t="shared" si="11"/>
        <v>3000</v>
      </c>
      <c r="E87" s="28">
        <v>1490.37</v>
      </c>
      <c r="F87" s="28">
        <f t="shared" si="12"/>
        <v>65.276920044675109</v>
      </c>
      <c r="G87" s="28">
        <f t="shared" si="13"/>
        <v>49.678999999999995</v>
      </c>
    </row>
    <row r="88" spans="1:7" x14ac:dyDescent="0.25">
      <c r="A88" s="26" t="s">
        <v>95</v>
      </c>
      <c r="B88" s="27">
        <f>SUM(B89)</f>
        <v>108871.96</v>
      </c>
      <c r="C88" s="27">
        <f>SUM(C89)</f>
        <v>71692</v>
      </c>
      <c r="D88" s="27">
        <f t="shared" si="11"/>
        <v>71692</v>
      </c>
      <c r="E88" s="27">
        <f>SUM(E89)</f>
        <v>87434.209999999992</v>
      </c>
      <c r="F88" s="27">
        <f t="shared" si="12"/>
        <v>80.309209092956522</v>
      </c>
      <c r="G88" s="27">
        <f t="shared" si="13"/>
        <v>121.95811248116944</v>
      </c>
    </row>
    <row r="89" spans="1:7" x14ac:dyDescent="0.25">
      <c r="A89" s="26" t="s">
        <v>96</v>
      </c>
      <c r="B89" s="27">
        <f>SUM(B90:B93)</f>
        <v>108871.96</v>
      </c>
      <c r="C89" s="27">
        <f>SUM(C90:C93)</f>
        <v>71692</v>
      </c>
      <c r="D89" s="27">
        <f t="shared" si="11"/>
        <v>71692</v>
      </c>
      <c r="E89" s="27">
        <f>SUM(E90:E93)</f>
        <v>87434.209999999992</v>
      </c>
      <c r="F89" s="27">
        <f t="shared" si="12"/>
        <v>80.309209092956522</v>
      </c>
      <c r="G89" s="27">
        <f t="shared" si="13"/>
        <v>121.95811248116944</v>
      </c>
    </row>
    <row r="90" spans="1:7" x14ac:dyDescent="0.25">
      <c r="A90" s="25" t="s">
        <v>97</v>
      </c>
      <c r="B90" s="28">
        <v>30727.13</v>
      </c>
      <c r="C90" s="28">
        <v>35980</v>
      </c>
      <c r="D90" s="28">
        <f t="shared" si="11"/>
        <v>35980</v>
      </c>
      <c r="E90" s="28">
        <v>47081.57</v>
      </c>
      <c r="F90" s="28">
        <f t="shared" si="12"/>
        <v>153.22475610315703</v>
      </c>
      <c r="G90" s="28">
        <f t="shared" si="13"/>
        <v>130.85483602001111</v>
      </c>
    </row>
    <row r="91" spans="1:7" x14ac:dyDescent="0.25">
      <c r="A91" s="25" t="s">
        <v>98</v>
      </c>
      <c r="B91" s="28">
        <v>215.5</v>
      </c>
      <c r="C91" s="28">
        <v>0</v>
      </c>
      <c r="D91" s="28">
        <f t="shared" si="11"/>
        <v>0</v>
      </c>
      <c r="E91" s="28">
        <v>13968.39</v>
      </c>
      <c r="F91" s="28">
        <f t="shared" si="12"/>
        <v>6481.8515081206497</v>
      </c>
      <c r="G91" s="28">
        <v>0</v>
      </c>
    </row>
    <row r="92" spans="1:7" x14ac:dyDescent="0.25">
      <c r="A92" s="25" t="s">
        <v>99</v>
      </c>
      <c r="B92" s="28">
        <v>40344.720000000001</v>
      </c>
      <c r="C92" s="28">
        <v>11380</v>
      </c>
      <c r="D92" s="28">
        <f t="shared" si="11"/>
        <v>11380</v>
      </c>
      <c r="E92" s="28">
        <v>1988.39</v>
      </c>
      <c r="F92" s="28">
        <v>0</v>
      </c>
      <c r="G92" s="28">
        <f t="shared" si="13"/>
        <v>17.472671353251318</v>
      </c>
    </row>
    <row r="93" spans="1:7" x14ac:dyDescent="0.25">
      <c r="A93" s="25" t="s">
        <v>100</v>
      </c>
      <c r="B93" s="28">
        <v>37584.61</v>
      </c>
      <c r="C93" s="28">
        <v>24332</v>
      </c>
      <c r="D93" s="28">
        <f t="shared" si="11"/>
        <v>24332</v>
      </c>
      <c r="E93" s="28">
        <v>24395.86</v>
      </c>
      <c r="F93" s="28">
        <f t="shared" si="12"/>
        <v>64.90917426042202</v>
      </c>
      <c r="G93" s="28">
        <f t="shared" si="13"/>
        <v>100.26245273713627</v>
      </c>
    </row>
    <row r="94" spans="1:7" x14ac:dyDescent="0.25">
      <c r="A94" s="26" t="s">
        <v>101</v>
      </c>
      <c r="B94" s="27">
        <f t="shared" ref="B94:E95" si="14">SUM(B95)</f>
        <v>0</v>
      </c>
      <c r="C94" s="27">
        <f>SUM(C95)</f>
        <v>52949</v>
      </c>
      <c r="D94" s="27">
        <f t="shared" si="11"/>
        <v>52949</v>
      </c>
      <c r="E94" s="27">
        <f t="shared" si="14"/>
        <v>58827.33</v>
      </c>
      <c r="F94" s="27">
        <v>0</v>
      </c>
      <c r="G94" s="27">
        <f t="shared" si="13"/>
        <v>111.10187161230618</v>
      </c>
    </row>
    <row r="95" spans="1:7" x14ac:dyDescent="0.25">
      <c r="A95" s="26" t="s">
        <v>102</v>
      </c>
      <c r="B95" s="27">
        <f t="shared" si="14"/>
        <v>0</v>
      </c>
      <c r="C95" s="27">
        <f>SUM(C96)</f>
        <v>52949</v>
      </c>
      <c r="D95" s="27">
        <f t="shared" si="11"/>
        <v>52949</v>
      </c>
      <c r="E95" s="27">
        <f t="shared" si="14"/>
        <v>58827.33</v>
      </c>
      <c r="F95" s="27">
        <v>0</v>
      </c>
      <c r="G95" s="27">
        <f t="shared" si="13"/>
        <v>111.10187161230618</v>
      </c>
    </row>
    <row r="96" spans="1:7" x14ac:dyDescent="0.25">
      <c r="A96" s="25" t="s">
        <v>103</v>
      </c>
      <c r="B96" s="28">
        <v>0</v>
      </c>
      <c r="C96" s="28">
        <v>52949</v>
      </c>
      <c r="D96" s="28">
        <f t="shared" si="11"/>
        <v>52949</v>
      </c>
      <c r="E96" s="28">
        <v>58827.33</v>
      </c>
      <c r="F96" s="28">
        <v>0</v>
      </c>
      <c r="G96" s="28">
        <f t="shared" si="13"/>
        <v>111.10187161230618</v>
      </c>
    </row>
    <row r="97" spans="5:5" x14ac:dyDescent="0.25">
      <c r="E97" s="64"/>
    </row>
  </sheetData>
  <mergeCells count="2">
    <mergeCell ref="A4:G5"/>
    <mergeCell ref="A1:G3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1"/>
  <sheetViews>
    <sheetView topLeftCell="A7" zoomScaleNormal="100" workbookViewId="0">
      <selection activeCell="J20" sqref="J20"/>
    </sheetView>
  </sheetViews>
  <sheetFormatPr defaultRowHeight="15" x14ac:dyDescent="0.25"/>
  <cols>
    <col min="1" max="1" width="64" customWidth="1"/>
    <col min="2" max="2" width="24.28515625" customWidth="1"/>
    <col min="3" max="3" width="19.85546875" customWidth="1"/>
    <col min="4" max="4" width="17" customWidth="1"/>
    <col min="5" max="5" width="18.140625" customWidth="1"/>
    <col min="6" max="6" width="8.85546875" customWidth="1"/>
    <col min="7" max="7" width="8.140625" customWidth="1"/>
  </cols>
  <sheetData>
    <row r="1" spans="1:20" ht="15.75" customHeight="1" x14ac:dyDescent="0.25">
      <c r="A1" s="70" t="s">
        <v>160</v>
      </c>
      <c r="B1" s="70"/>
      <c r="C1" s="70"/>
      <c r="D1" s="70"/>
      <c r="E1" s="70"/>
      <c r="F1" s="70"/>
      <c r="G1" s="70"/>
      <c r="H1" s="69"/>
      <c r="I1" s="69"/>
      <c r="J1" s="69"/>
    </row>
    <row r="2" spans="1:20" ht="15" customHeight="1" x14ac:dyDescent="0.25">
      <c r="A2" s="70"/>
      <c r="B2" s="70"/>
      <c r="C2" s="70"/>
      <c r="D2" s="70"/>
      <c r="E2" s="70"/>
      <c r="F2" s="70"/>
      <c r="G2" s="70"/>
      <c r="H2" s="69"/>
      <c r="I2" s="69"/>
      <c r="J2" s="69"/>
    </row>
    <row r="3" spans="1:20" x14ac:dyDescent="0.25">
      <c r="A3" s="70"/>
      <c r="B3" s="70"/>
      <c r="C3" s="70"/>
      <c r="D3" s="70"/>
      <c r="E3" s="70"/>
      <c r="F3" s="70"/>
      <c r="G3" s="70"/>
    </row>
    <row r="4" spans="1:20" ht="14.45" customHeight="1" x14ac:dyDescent="0.25">
      <c r="A4" s="90" t="s">
        <v>147</v>
      </c>
      <c r="B4" s="90"/>
      <c r="C4" s="90"/>
      <c r="D4" s="90"/>
      <c r="E4" s="90"/>
      <c r="F4" s="90"/>
      <c r="G4" s="90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20" ht="14.45" customHeight="1" x14ac:dyDescent="0.25">
      <c r="A5" s="90"/>
      <c r="B5" s="90"/>
      <c r="C5" s="90"/>
      <c r="D5" s="90"/>
      <c r="E5" s="90"/>
      <c r="F5" s="90"/>
      <c r="G5" s="9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7" spans="1:20" ht="33" customHeight="1" x14ac:dyDescent="0.25">
      <c r="A7" s="33" t="s">
        <v>19</v>
      </c>
      <c r="B7" s="33" t="s">
        <v>161</v>
      </c>
      <c r="C7" s="34" t="s">
        <v>162</v>
      </c>
      <c r="D7" s="33" t="s">
        <v>163</v>
      </c>
      <c r="E7" s="33" t="s">
        <v>164</v>
      </c>
      <c r="F7" s="33" t="s">
        <v>16</v>
      </c>
      <c r="G7" s="34" t="s">
        <v>16</v>
      </c>
    </row>
    <row r="8" spans="1:20" x14ac:dyDescent="0.25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 t="s">
        <v>20</v>
      </c>
      <c r="G8" s="34" t="s">
        <v>18</v>
      </c>
    </row>
    <row r="9" spans="1:20" x14ac:dyDescent="0.25">
      <c r="A9" s="34" t="s">
        <v>105</v>
      </c>
      <c r="B9" s="35">
        <f>SUM(B10+B13+B15+B18+B20+B22)</f>
        <v>2787054.9899999998</v>
      </c>
      <c r="C9" s="35">
        <f>SUM(C10+C13+C15+C18+C20)</f>
        <v>6248041</v>
      </c>
      <c r="D9" s="35">
        <f>SUM(D10+D13+D15+D18+D20)</f>
        <v>6248041</v>
      </c>
      <c r="E9" s="35">
        <f>SUM(E10+E13+E15+E18+E20+E22)</f>
        <v>3303763.54</v>
      </c>
      <c r="F9" s="35">
        <f>SUM(E9/B9)*100</f>
        <v>118.53958934624396</v>
      </c>
      <c r="G9" s="35">
        <f>(E9/D9)*100</f>
        <v>52.876790341164536</v>
      </c>
    </row>
    <row r="10" spans="1:20" x14ac:dyDescent="0.25">
      <c r="A10" s="29" t="s">
        <v>106</v>
      </c>
      <c r="B10" s="31">
        <f>SUM(B11:B12)</f>
        <v>358803.31</v>
      </c>
      <c r="C10" s="31">
        <f>SUM(C11:C12)</f>
        <v>609633</v>
      </c>
      <c r="D10" s="31">
        <f>SUM(D11:D12)</f>
        <v>609633</v>
      </c>
      <c r="E10" s="31">
        <f>SUM(E11:E12)</f>
        <v>214763.88</v>
      </c>
      <c r="F10" s="31">
        <f>SUM(E10/B10)*100</f>
        <v>59.85560166655096</v>
      </c>
      <c r="G10" s="31">
        <f t="shared" ref="G10:G21" si="0">(E10/D10)*100</f>
        <v>35.228388227015273</v>
      </c>
    </row>
    <row r="11" spans="1:20" x14ac:dyDescent="0.25">
      <c r="A11" s="25" t="s">
        <v>107</v>
      </c>
      <c r="B11" s="39">
        <v>176384.13</v>
      </c>
      <c r="C11" s="39">
        <v>35835</v>
      </c>
      <c r="D11" s="39">
        <v>35835</v>
      </c>
      <c r="E11" s="39">
        <v>2770.87</v>
      </c>
      <c r="F11" s="39">
        <f>SUM(E11/B11)*100</f>
        <v>1.5709293120645265</v>
      </c>
      <c r="G11" s="39">
        <f t="shared" si="0"/>
        <v>7.7323008232175248</v>
      </c>
    </row>
    <row r="12" spans="1:20" ht="15.75" x14ac:dyDescent="0.25">
      <c r="A12" s="25" t="s">
        <v>117</v>
      </c>
      <c r="B12" s="39">
        <v>182419.18</v>
      </c>
      <c r="C12" s="39">
        <v>573798</v>
      </c>
      <c r="D12" s="39">
        <v>573798</v>
      </c>
      <c r="E12" s="39">
        <v>211993.01</v>
      </c>
      <c r="F12" s="39">
        <f t="shared" ref="F12:F17" si="1">SUM(E12/B12)*100</f>
        <v>116.21201783715946</v>
      </c>
      <c r="G12" s="39">
        <f t="shared" si="0"/>
        <v>36.945581894673737</v>
      </c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20" x14ac:dyDescent="0.25">
      <c r="A13" s="38" t="s">
        <v>108</v>
      </c>
      <c r="B13" s="31">
        <f>SUM(B14)</f>
        <v>644723.61</v>
      </c>
      <c r="C13" s="31">
        <f>SUM(C14)</f>
        <v>2319099</v>
      </c>
      <c r="D13" s="31">
        <f>SUM(D14)</f>
        <v>2319099</v>
      </c>
      <c r="E13" s="31">
        <f>SUM(E14)</f>
        <v>966908.82</v>
      </c>
      <c r="F13" s="31">
        <f t="shared" si="1"/>
        <v>149.97260919295323</v>
      </c>
      <c r="G13" s="31">
        <f t="shared" si="0"/>
        <v>41.693296405198744</v>
      </c>
    </row>
    <row r="14" spans="1:20" x14ac:dyDescent="0.25">
      <c r="A14" s="25" t="s">
        <v>109</v>
      </c>
      <c r="B14" s="28">
        <v>644723.61</v>
      </c>
      <c r="C14" s="28">
        <v>2319099</v>
      </c>
      <c r="D14" s="28">
        <v>2319099</v>
      </c>
      <c r="E14" s="28">
        <v>966908.82</v>
      </c>
      <c r="F14" s="28">
        <f t="shared" si="1"/>
        <v>149.97260919295323</v>
      </c>
      <c r="G14" s="28">
        <f t="shared" si="0"/>
        <v>41.693296405198744</v>
      </c>
    </row>
    <row r="15" spans="1:20" x14ac:dyDescent="0.25">
      <c r="A15" s="38" t="s">
        <v>110</v>
      </c>
      <c r="B15" s="31">
        <f>SUM(B16:B17)</f>
        <v>1755649.0899999999</v>
      </c>
      <c r="C15" s="31">
        <f>SUM(C16:C17)</f>
        <v>3316654</v>
      </c>
      <c r="D15" s="31">
        <f>SUM(D16:D17)</f>
        <v>3316654</v>
      </c>
      <c r="E15" s="31">
        <f>SUM(E16:E17)</f>
        <v>2120540.84</v>
      </c>
      <c r="F15" s="31">
        <f t="shared" si="1"/>
        <v>120.78386575531445</v>
      </c>
      <c r="G15" s="31">
        <f t="shared" si="0"/>
        <v>63.9361489018752</v>
      </c>
    </row>
    <row r="16" spans="1:20" x14ac:dyDescent="0.25">
      <c r="A16" s="25" t="s">
        <v>156</v>
      </c>
      <c r="B16" s="28">
        <v>56294.94</v>
      </c>
      <c r="C16" s="28">
        <v>125200</v>
      </c>
      <c r="D16" s="28">
        <v>125200</v>
      </c>
      <c r="E16" s="28">
        <v>82824.509999999995</v>
      </c>
      <c r="F16" s="28">
        <f t="shared" si="1"/>
        <v>147.12602944420937</v>
      </c>
      <c r="G16" s="28">
        <f t="shared" si="0"/>
        <v>66.153761980830666</v>
      </c>
    </row>
    <row r="17" spans="1:7" x14ac:dyDescent="0.25">
      <c r="A17" s="25" t="s">
        <v>116</v>
      </c>
      <c r="B17" s="28">
        <v>1699354.15</v>
      </c>
      <c r="C17" s="28">
        <v>3191454</v>
      </c>
      <c r="D17" s="28">
        <v>3191454</v>
      </c>
      <c r="E17" s="28">
        <v>2037716.33</v>
      </c>
      <c r="F17" s="28">
        <f t="shared" si="1"/>
        <v>119.91122215460504</v>
      </c>
      <c r="G17" s="28">
        <f t="shared" si="0"/>
        <v>63.84915245527587</v>
      </c>
    </row>
    <row r="18" spans="1:7" x14ac:dyDescent="0.25">
      <c r="A18" s="38" t="s">
        <v>112</v>
      </c>
      <c r="B18" s="31">
        <f>SUM(B19:B19)</f>
        <v>27878.98</v>
      </c>
      <c r="C18" s="31">
        <f>SUM(C19:C19)</f>
        <v>0</v>
      </c>
      <c r="D18" s="31">
        <f>SUM(D19:D19)</f>
        <v>0</v>
      </c>
      <c r="E18" s="31">
        <f>SUM(E19:E19)</f>
        <v>0</v>
      </c>
      <c r="F18" s="31">
        <v>0</v>
      </c>
      <c r="G18" s="31">
        <v>0</v>
      </c>
    </row>
    <row r="19" spans="1:7" x14ac:dyDescent="0.25">
      <c r="A19" s="25" t="s">
        <v>157</v>
      </c>
      <c r="B19" s="28">
        <v>27878.98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x14ac:dyDescent="0.25">
      <c r="A20" s="38" t="s">
        <v>158</v>
      </c>
      <c r="B20" s="31">
        <f>SUM(B21)</f>
        <v>0</v>
      </c>
      <c r="C20" s="31">
        <f>SUM(C21)</f>
        <v>2655</v>
      </c>
      <c r="D20" s="31">
        <f>SUM(D21)</f>
        <v>2655</v>
      </c>
      <c r="E20" s="31">
        <f>SUM(E21)</f>
        <v>0</v>
      </c>
      <c r="F20" s="31">
        <v>0</v>
      </c>
      <c r="G20" s="31">
        <f t="shared" si="0"/>
        <v>0</v>
      </c>
    </row>
    <row r="21" spans="1:7" x14ac:dyDescent="0.25">
      <c r="A21" s="25" t="s">
        <v>115</v>
      </c>
      <c r="B21" s="28">
        <v>0</v>
      </c>
      <c r="C21" s="28">
        <v>2655</v>
      </c>
      <c r="D21" s="28">
        <v>2655</v>
      </c>
      <c r="E21" s="28">
        <v>0</v>
      </c>
      <c r="F21" s="28">
        <v>0</v>
      </c>
      <c r="G21" s="28">
        <f t="shared" si="0"/>
        <v>0</v>
      </c>
    </row>
    <row r="22" spans="1:7" x14ac:dyDescent="0.25">
      <c r="A22" s="38" t="s">
        <v>177</v>
      </c>
      <c r="B22" s="31">
        <f>SUM(B23)</f>
        <v>0</v>
      </c>
      <c r="C22" s="31">
        <f>SUM(C23)</f>
        <v>0</v>
      </c>
      <c r="D22" s="31">
        <f>SUM(D23)</f>
        <v>0</v>
      </c>
      <c r="E22" s="31">
        <f>SUM(E23)</f>
        <v>1550</v>
      </c>
      <c r="F22" s="31">
        <v>0</v>
      </c>
      <c r="G22" s="31">
        <v>0</v>
      </c>
    </row>
    <row r="23" spans="1:7" x14ac:dyDescent="0.25">
      <c r="A23" s="25" t="s">
        <v>178</v>
      </c>
      <c r="B23" s="28">
        <v>0</v>
      </c>
      <c r="C23" s="28">
        <v>0</v>
      </c>
      <c r="D23" s="28">
        <v>0</v>
      </c>
      <c r="E23" s="28">
        <v>1550</v>
      </c>
      <c r="F23" s="28">
        <v>0</v>
      </c>
      <c r="G23" s="28">
        <v>0</v>
      </c>
    </row>
    <row r="24" spans="1:7" x14ac:dyDescent="0.25">
      <c r="F24" s="40"/>
    </row>
    <row r="25" spans="1:7" x14ac:dyDescent="0.25">
      <c r="A25" s="34" t="s">
        <v>120</v>
      </c>
      <c r="B25" s="35">
        <f>SUM(B26+B29+B31+B34+B38+B40)</f>
        <v>2628238.2699999996</v>
      </c>
      <c r="C25" s="35">
        <f>SUM(C26+C29+C31+C34+C38+C40)</f>
        <v>6248041</v>
      </c>
      <c r="D25" s="35">
        <f>SUM(D26+D29+D31+D34+D38)</f>
        <v>6248041</v>
      </c>
      <c r="E25" s="35">
        <f>SUM(E26+E29+E31+E34+E38+E40)</f>
        <v>3627805.32</v>
      </c>
      <c r="F25" s="35">
        <f>(E25/B25)*100</f>
        <v>138.03182768509038</v>
      </c>
      <c r="G25" s="35">
        <f>(E25/D25)*100</f>
        <v>58.063084413178466</v>
      </c>
    </row>
    <row r="26" spans="1:7" x14ac:dyDescent="0.25">
      <c r="A26" s="29" t="s">
        <v>106</v>
      </c>
      <c r="B26" s="31">
        <f>SUM(B27:B28)</f>
        <v>189883.39</v>
      </c>
      <c r="C26" s="31">
        <f>SUM(C27:C28)</f>
        <v>609633</v>
      </c>
      <c r="D26" s="31">
        <f>SUM(D27:D28)</f>
        <v>609633</v>
      </c>
      <c r="E26" s="31">
        <f>SUM(E27:E28)</f>
        <v>214763.88</v>
      </c>
      <c r="F26" s="31">
        <f>SUM(E26/B26)*100</f>
        <v>113.1030365531182</v>
      </c>
      <c r="G26" s="31">
        <f t="shared" ref="G26:G33" si="2">(E26/D26)*100</f>
        <v>35.228388227015273</v>
      </c>
    </row>
    <row r="27" spans="1:7" x14ac:dyDescent="0.25">
      <c r="A27" s="25" t="s">
        <v>107</v>
      </c>
      <c r="B27" s="39">
        <v>176384.13</v>
      </c>
      <c r="C27" s="65">
        <v>35835</v>
      </c>
      <c r="D27" s="39">
        <v>35835</v>
      </c>
      <c r="E27" s="39">
        <v>2770.87</v>
      </c>
      <c r="F27" s="39">
        <f>SUM(E27/B27)*100</f>
        <v>1.5709293120645265</v>
      </c>
      <c r="G27" s="39">
        <f t="shared" si="2"/>
        <v>7.7323008232175248</v>
      </c>
    </row>
    <row r="28" spans="1:7" x14ac:dyDescent="0.25">
      <c r="A28" s="25" t="s">
        <v>117</v>
      </c>
      <c r="B28" s="39">
        <v>13499.26</v>
      </c>
      <c r="C28" s="65">
        <v>573798</v>
      </c>
      <c r="D28" s="39">
        <v>573798</v>
      </c>
      <c r="E28" s="39">
        <v>211993.01</v>
      </c>
      <c r="F28" s="39">
        <f t="shared" ref="F28:F34" si="3">SUM(E28/B28)*100</f>
        <v>1570.4046740339841</v>
      </c>
      <c r="G28" s="39">
        <f t="shared" si="2"/>
        <v>36.945581894673737</v>
      </c>
    </row>
    <row r="29" spans="1:7" x14ac:dyDescent="0.25">
      <c r="A29" s="38" t="s">
        <v>108</v>
      </c>
      <c r="B29" s="31">
        <f>SUM(B30)</f>
        <v>620506.44999999995</v>
      </c>
      <c r="C29" s="31">
        <f>SUM(C30)</f>
        <v>2319099</v>
      </c>
      <c r="D29" s="31">
        <f>SUM(D30)</f>
        <v>2319099</v>
      </c>
      <c r="E29" s="31">
        <f>SUM(E30)</f>
        <v>1290950.6000000001</v>
      </c>
      <c r="F29" s="31">
        <f t="shared" si="3"/>
        <v>208.0478937809591</v>
      </c>
      <c r="G29" s="31">
        <f t="shared" si="2"/>
        <v>55.666040992644128</v>
      </c>
    </row>
    <row r="30" spans="1:7" x14ac:dyDescent="0.25">
      <c r="A30" s="25" t="s">
        <v>109</v>
      </c>
      <c r="B30" s="28">
        <v>620506.44999999995</v>
      </c>
      <c r="C30" s="65">
        <v>2319099</v>
      </c>
      <c r="D30" s="28">
        <v>2319099</v>
      </c>
      <c r="E30" s="28">
        <v>1290950.6000000001</v>
      </c>
      <c r="F30" s="28">
        <f t="shared" si="3"/>
        <v>208.0478937809591</v>
      </c>
      <c r="G30" s="28">
        <f t="shared" si="2"/>
        <v>55.666040992644128</v>
      </c>
    </row>
    <row r="31" spans="1:7" x14ac:dyDescent="0.25">
      <c r="A31" s="38" t="s">
        <v>110</v>
      </c>
      <c r="B31" s="31">
        <f>SUM(B32:B33)</f>
        <v>1755649.0899999999</v>
      </c>
      <c r="C31" s="31">
        <f>SUM(C32:C33)</f>
        <v>3316654</v>
      </c>
      <c r="D31" s="31">
        <f>SUM(D32:D33)</f>
        <v>3316654</v>
      </c>
      <c r="E31" s="31">
        <f>SUM(E32:E33)</f>
        <v>2120540.84</v>
      </c>
      <c r="F31" s="31">
        <f t="shared" si="3"/>
        <v>120.78386575531445</v>
      </c>
      <c r="G31" s="31">
        <f t="shared" si="2"/>
        <v>63.9361489018752</v>
      </c>
    </row>
    <row r="32" spans="1:7" x14ac:dyDescent="0.25">
      <c r="A32" s="25" t="s">
        <v>156</v>
      </c>
      <c r="B32" s="28">
        <v>56294.94</v>
      </c>
      <c r="C32" s="65">
        <v>125200</v>
      </c>
      <c r="D32" s="28">
        <v>125200</v>
      </c>
      <c r="E32" s="28">
        <v>82824.509999999995</v>
      </c>
      <c r="F32" s="28">
        <f t="shared" si="3"/>
        <v>147.12602944420937</v>
      </c>
      <c r="G32" s="28">
        <f t="shared" si="2"/>
        <v>66.153761980830666</v>
      </c>
    </row>
    <row r="33" spans="1:7" x14ac:dyDescent="0.25">
      <c r="A33" s="25" t="s">
        <v>116</v>
      </c>
      <c r="B33" s="28">
        <v>1699354.15</v>
      </c>
      <c r="C33" s="65">
        <v>3191454</v>
      </c>
      <c r="D33" s="28">
        <v>3191454</v>
      </c>
      <c r="E33" s="28">
        <v>2037716.33</v>
      </c>
      <c r="F33" s="28">
        <f t="shared" si="3"/>
        <v>119.91122215460504</v>
      </c>
      <c r="G33" s="28">
        <f t="shared" si="2"/>
        <v>63.84915245527587</v>
      </c>
    </row>
    <row r="34" spans="1:7" x14ac:dyDescent="0.25">
      <c r="A34" s="38" t="s">
        <v>112</v>
      </c>
      <c r="B34" s="31">
        <f>SUM(B35:B37)</f>
        <v>62199.34</v>
      </c>
      <c r="C34" s="31">
        <f>SUM(C35:C36)</f>
        <v>0</v>
      </c>
      <c r="D34" s="31">
        <f>SUM(D35:D36)</f>
        <v>0</v>
      </c>
      <c r="E34" s="31">
        <f>SUM(E35:E36)</f>
        <v>0</v>
      </c>
      <c r="F34" s="31">
        <f t="shared" si="3"/>
        <v>0</v>
      </c>
      <c r="G34" s="31">
        <v>0</v>
      </c>
    </row>
    <row r="35" spans="1:7" x14ac:dyDescent="0.25">
      <c r="A35" s="25" t="s">
        <v>113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x14ac:dyDescent="0.25">
      <c r="A36" s="25" t="s">
        <v>157</v>
      </c>
      <c r="B36" s="28">
        <v>27878.98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</row>
    <row r="37" spans="1:7" x14ac:dyDescent="0.25">
      <c r="A37" s="25" t="s">
        <v>182</v>
      </c>
      <c r="B37" s="28">
        <v>34320.36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</row>
    <row r="38" spans="1:7" x14ac:dyDescent="0.25">
      <c r="A38" s="38" t="s">
        <v>158</v>
      </c>
      <c r="B38" s="31">
        <f>SUM(B39)</f>
        <v>0</v>
      </c>
      <c r="C38" s="31">
        <v>2655</v>
      </c>
      <c r="D38" s="31">
        <f>SUM(D39)</f>
        <v>2655</v>
      </c>
      <c r="E38" s="31">
        <f>SUM(E39)</f>
        <v>0</v>
      </c>
      <c r="F38" s="31">
        <v>0</v>
      </c>
      <c r="G38" s="31">
        <f t="shared" ref="G38:G39" si="4">(E38/D38)*100</f>
        <v>0</v>
      </c>
    </row>
    <row r="39" spans="1:7" x14ac:dyDescent="0.25">
      <c r="A39" s="25" t="s">
        <v>115</v>
      </c>
      <c r="B39" s="28">
        <v>0</v>
      </c>
      <c r="C39" s="28">
        <v>2655</v>
      </c>
      <c r="D39" s="28">
        <v>2655</v>
      </c>
      <c r="E39" s="28">
        <v>0</v>
      </c>
      <c r="F39" s="28">
        <v>0</v>
      </c>
      <c r="G39" s="28">
        <f t="shared" si="4"/>
        <v>0</v>
      </c>
    </row>
    <row r="40" spans="1:7" x14ac:dyDescent="0.25">
      <c r="A40" s="38" t="s">
        <v>177</v>
      </c>
      <c r="B40" s="31">
        <f>SUM(B41)</f>
        <v>0</v>
      </c>
      <c r="C40" s="31">
        <f>SUM(C41)</f>
        <v>0</v>
      </c>
      <c r="D40" s="31">
        <f>SUM(D41)</f>
        <v>0</v>
      </c>
      <c r="E40" s="31">
        <f>SUM(E41)</f>
        <v>1550</v>
      </c>
      <c r="F40" s="31">
        <v>0</v>
      </c>
      <c r="G40" s="31">
        <v>0</v>
      </c>
    </row>
    <row r="41" spans="1:7" x14ac:dyDescent="0.25">
      <c r="A41" s="25" t="s">
        <v>178</v>
      </c>
      <c r="B41" s="28">
        <v>0</v>
      </c>
      <c r="C41" s="28">
        <v>0</v>
      </c>
      <c r="D41" s="28">
        <v>0</v>
      </c>
      <c r="E41" s="28">
        <v>1550</v>
      </c>
      <c r="F41" s="28">
        <v>0</v>
      </c>
      <c r="G41" s="28">
        <v>0</v>
      </c>
    </row>
  </sheetData>
  <mergeCells count="3">
    <mergeCell ref="A4:G5"/>
    <mergeCell ref="K12:T12"/>
    <mergeCell ref="A1:G3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zoomScaleNormal="100" workbookViewId="0">
      <selection activeCell="A6" sqref="A6:G13"/>
    </sheetView>
  </sheetViews>
  <sheetFormatPr defaultRowHeight="15" x14ac:dyDescent="0.25"/>
  <cols>
    <col min="1" max="1" width="30.140625" customWidth="1"/>
    <col min="2" max="2" width="23" customWidth="1"/>
    <col min="3" max="3" width="15.28515625" customWidth="1"/>
    <col min="4" max="4" width="14" customWidth="1"/>
    <col min="5" max="5" width="16.28515625" customWidth="1"/>
  </cols>
  <sheetData>
    <row r="1" spans="1:10" ht="15" customHeight="1" x14ac:dyDescent="0.25">
      <c r="A1" s="70" t="s">
        <v>160</v>
      </c>
      <c r="B1" s="70"/>
      <c r="C1" s="70"/>
      <c r="D1" s="70"/>
      <c r="E1" s="70"/>
      <c r="F1" s="70"/>
      <c r="G1" s="70"/>
      <c r="H1" s="69"/>
      <c r="I1" s="69"/>
      <c r="J1" s="69"/>
    </row>
    <row r="2" spans="1:10" ht="15" customHeight="1" x14ac:dyDescent="0.25">
      <c r="A2" s="70"/>
      <c r="B2" s="70"/>
      <c r="C2" s="70"/>
      <c r="D2" s="70"/>
      <c r="E2" s="70"/>
      <c r="F2" s="70"/>
      <c r="G2" s="70"/>
      <c r="H2" s="69"/>
      <c r="I2" s="69"/>
      <c r="J2" s="69"/>
    </row>
    <row r="4" spans="1:10" ht="21" x14ac:dyDescent="0.25">
      <c r="A4" s="90" t="s">
        <v>148</v>
      </c>
      <c r="B4" s="90"/>
      <c r="C4" s="90"/>
      <c r="D4" s="90"/>
      <c r="E4" s="90"/>
      <c r="F4" s="90"/>
      <c r="G4" s="90"/>
    </row>
    <row r="6" spans="1:10" ht="30" x14ac:dyDescent="0.25">
      <c r="A6" s="33" t="s">
        <v>19</v>
      </c>
      <c r="B6" s="33" t="s">
        <v>161</v>
      </c>
      <c r="C6" s="34" t="s">
        <v>162</v>
      </c>
      <c r="D6" s="33" t="s">
        <v>163</v>
      </c>
      <c r="E6" s="33" t="s">
        <v>164</v>
      </c>
      <c r="F6" s="33" t="s">
        <v>16</v>
      </c>
      <c r="G6" s="34" t="s">
        <v>16</v>
      </c>
    </row>
    <row r="7" spans="1:10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 t="s">
        <v>20</v>
      </c>
      <c r="G7" s="34" t="s">
        <v>18</v>
      </c>
    </row>
    <row r="8" spans="1:10" x14ac:dyDescent="0.25">
      <c r="A8" s="34" t="s">
        <v>120</v>
      </c>
      <c r="B8" s="35">
        <f t="shared" ref="B8:E10" si="0">SUM(B9)</f>
        <v>2628238.27</v>
      </c>
      <c r="C8" s="35">
        <f t="shared" si="0"/>
        <v>5910201</v>
      </c>
      <c r="D8" s="35">
        <f t="shared" si="0"/>
        <v>5910201</v>
      </c>
      <c r="E8" s="35">
        <f t="shared" si="0"/>
        <v>3458885.4</v>
      </c>
      <c r="F8" s="35">
        <f>(E8/B8)*100</f>
        <v>131.60471177523794</v>
      </c>
      <c r="G8" s="35">
        <f>(E8/D8)*100</f>
        <v>58.523989285643587</v>
      </c>
    </row>
    <row r="9" spans="1:10" x14ac:dyDescent="0.25">
      <c r="A9" s="41" t="s">
        <v>121</v>
      </c>
      <c r="B9" s="43">
        <f t="shared" si="0"/>
        <v>2628238.27</v>
      </c>
      <c r="C9" s="43">
        <f>SUM(C10+C12)</f>
        <v>5910201</v>
      </c>
      <c r="D9" s="43">
        <f>SUM(D10+D12)</f>
        <v>5910201</v>
      </c>
      <c r="E9" s="43">
        <f t="shared" si="0"/>
        <v>3458885.4</v>
      </c>
      <c r="F9" s="43">
        <f t="shared" ref="F9:F11" si="1">(E9/B9)*100</f>
        <v>131.60471177523794</v>
      </c>
      <c r="G9" s="43">
        <f t="shared" ref="G9:G13" si="2">(E9/D9)*100</f>
        <v>58.523989285643587</v>
      </c>
    </row>
    <row r="10" spans="1:10" x14ac:dyDescent="0.25">
      <c r="A10" s="42" t="s">
        <v>122</v>
      </c>
      <c r="B10" s="39">
        <f t="shared" si="0"/>
        <v>2628238.27</v>
      </c>
      <c r="C10" s="39">
        <f t="shared" si="0"/>
        <v>5883657</v>
      </c>
      <c r="D10" s="39">
        <f t="shared" si="0"/>
        <v>5883657</v>
      </c>
      <c r="E10" s="39">
        <f t="shared" si="0"/>
        <v>3458885.4</v>
      </c>
      <c r="F10" s="39">
        <f t="shared" si="1"/>
        <v>131.60471177523794</v>
      </c>
      <c r="G10" s="39">
        <f t="shared" si="2"/>
        <v>58.78801908404926</v>
      </c>
    </row>
    <row r="11" spans="1:10" ht="25.5" x14ac:dyDescent="0.25">
      <c r="A11" s="42" t="s">
        <v>123</v>
      </c>
      <c r="B11" s="39">
        <v>2628238.27</v>
      </c>
      <c r="C11" s="39">
        <v>5883657</v>
      </c>
      <c r="D11" s="39">
        <v>5883657</v>
      </c>
      <c r="E11" s="39">
        <v>3458885.4</v>
      </c>
      <c r="F11" s="39">
        <f t="shared" si="1"/>
        <v>131.60471177523794</v>
      </c>
      <c r="G11" s="39">
        <f t="shared" si="2"/>
        <v>58.78801908404926</v>
      </c>
    </row>
    <row r="12" spans="1:10" ht="25.5" x14ac:dyDescent="0.25">
      <c r="A12" s="66" t="s">
        <v>165</v>
      </c>
      <c r="B12" s="68">
        <f>SUM(B13)</f>
        <v>0</v>
      </c>
      <c r="C12" s="68">
        <f>SUM(C13)</f>
        <v>26544</v>
      </c>
      <c r="D12" s="68">
        <f>SUM(D13)</f>
        <v>26544</v>
      </c>
      <c r="E12" s="68">
        <f>SUM(E13)</f>
        <v>0</v>
      </c>
      <c r="F12" s="39">
        <v>0</v>
      </c>
      <c r="G12" s="39">
        <f t="shared" si="2"/>
        <v>0</v>
      </c>
    </row>
    <row r="13" spans="1:10" ht="25.5" x14ac:dyDescent="0.25">
      <c r="A13" s="67" t="s">
        <v>166</v>
      </c>
      <c r="B13" s="68">
        <v>0</v>
      </c>
      <c r="C13" s="68">
        <v>26544</v>
      </c>
      <c r="D13" s="68">
        <v>26544</v>
      </c>
      <c r="E13" s="68">
        <v>0</v>
      </c>
      <c r="F13" s="39">
        <v>0</v>
      </c>
      <c r="G13" s="39">
        <f t="shared" si="2"/>
        <v>0</v>
      </c>
    </row>
  </sheetData>
  <mergeCells count="2">
    <mergeCell ref="A4:G4"/>
    <mergeCell ref="A1:G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view="pageBreakPreview" zoomScale="60" zoomScaleNormal="100" workbookViewId="0">
      <selection activeCell="A6" sqref="A6:G18"/>
    </sheetView>
  </sheetViews>
  <sheetFormatPr defaultRowHeight="15" x14ac:dyDescent="0.25"/>
  <cols>
    <col min="1" max="1" width="71.28515625" customWidth="1"/>
    <col min="2" max="2" width="16.140625" customWidth="1"/>
    <col min="3" max="3" width="16.42578125" customWidth="1"/>
    <col min="4" max="4" width="17.140625" customWidth="1"/>
    <col min="5" max="5" width="15.5703125" customWidth="1"/>
  </cols>
  <sheetData>
    <row r="1" spans="1:7" x14ac:dyDescent="0.25">
      <c r="A1" s="70" t="s">
        <v>160</v>
      </c>
      <c r="B1" s="70"/>
      <c r="C1" s="70"/>
      <c r="D1" s="70"/>
      <c r="E1" s="70"/>
      <c r="F1" s="70"/>
      <c r="G1" s="70"/>
    </row>
    <row r="2" spans="1:7" x14ac:dyDescent="0.25">
      <c r="A2" s="70"/>
      <c r="B2" s="70"/>
      <c r="C2" s="70"/>
      <c r="D2" s="70"/>
      <c r="E2" s="70"/>
      <c r="F2" s="70"/>
      <c r="G2" s="70"/>
    </row>
    <row r="3" spans="1:7" ht="15.75" x14ac:dyDescent="0.25">
      <c r="A3" s="70"/>
      <c r="B3" s="70"/>
      <c r="C3" s="70"/>
      <c r="D3" s="70"/>
      <c r="E3" s="70"/>
      <c r="F3" s="70"/>
      <c r="G3" s="70"/>
    </row>
    <row r="4" spans="1:7" ht="21" x14ac:dyDescent="0.25">
      <c r="A4" s="90" t="s">
        <v>149</v>
      </c>
      <c r="B4" s="90"/>
      <c r="C4" s="90"/>
      <c r="D4" s="90"/>
      <c r="E4" s="90"/>
      <c r="F4" s="90"/>
      <c r="G4" s="90"/>
    </row>
    <row r="6" spans="1:7" ht="30" x14ac:dyDescent="0.25">
      <c r="A6" s="33" t="s">
        <v>19</v>
      </c>
      <c r="B6" s="33" t="s">
        <v>161</v>
      </c>
      <c r="C6" s="34" t="s">
        <v>162</v>
      </c>
      <c r="D6" s="33" t="s">
        <v>163</v>
      </c>
      <c r="E6" s="33" t="s">
        <v>164</v>
      </c>
      <c r="F6" s="33" t="s">
        <v>16</v>
      </c>
      <c r="G6" s="34" t="s">
        <v>16</v>
      </c>
    </row>
    <row r="7" spans="1:7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 t="s">
        <v>20</v>
      </c>
      <c r="G7" s="34" t="s">
        <v>18</v>
      </c>
    </row>
    <row r="8" spans="1:7" x14ac:dyDescent="0.25">
      <c r="A8" s="34" t="s">
        <v>133</v>
      </c>
      <c r="B8" s="35">
        <f t="shared" ref="B8:E11" si="0">SUM(B9)</f>
        <v>0</v>
      </c>
      <c r="C8" s="35">
        <f t="shared" si="0"/>
        <v>0</v>
      </c>
      <c r="D8" s="35">
        <f t="shared" si="0"/>
        <v>0</v>
      </c>
      <c r="E8" s="35">
        <f t="shared" si="0"/>
        <v>0</v>
      </c>
      <c r="F8" s="35">
        <f>SUM(F9)</f>
        <v>0</v>
      </c>
      <c r="G8" s="35">
        <v>0</v>
      </c>
    </row>
    <row r="9" spans="1:7" x14ac:dyDescent="0.25">
      <c r="A9" s="30" t="s">
        <v>124</v>
      </c>
      <c r="B9" s="31">
        <f t="shared" si="0"/>
        <v>0</v>
      </c>
      <c r="C9" s="31">
        <f t="shared" si="0"/>
        <v>0</v>
      </c>
      <c r="D9" s="31">
        <f t="shared" si="0"/>
        <v>0</v>
      </c>
      <c r="E9" s="31">
        <f t="shared" si="0"/>
        <v>0</v>
      </c>
      <c r="F9" s="31">
        <f>SUM(F10)</f>
        <v>0</v>
      </c>
      <c r="G9" s="31">
        <v>0</v>
      </c>
    </row>
    <row r="10" spans="1:7" x14ac:dyDescent="0.25">
      <c r="A10" s="26" t="s">
        <v>125</v>
      </c>
      <c r="B10" s="27">
        <f t="shared" si="0"/>
        <v>0</v>
      </c>
      <c r="C10" s="27">
        <f t="shared" si="0"/>
        <v>0</v>
      </c>
      <c r="D10" s="27">
        <f t="shared" si="0"/>
        <v>0</v>
      </c>
      <c r="E10" s="27">
        <f t="shared" si="0"/>
        <v>0</v>
      </c>
      <c r="F10" s="27">
        <f>SUM(F11)</f>
        <v>0</v>
      </c>
      <c r="G10" s="27">
        <v>0</v>
      </c>
    </row>
    <row r="11" spans="1:7" ht="30" x14ac:dyDescent="0.25">
      <c r="A11" s="44" t="s">
        <v>126</v>
      </c>
      <c r="B11" s="27">
        <f t="shared" si="0"/>
        <v>0</v>
      </c>
      <c r="C11" s="27">
        <f t="shared" si="0"/>
        <v>0</v>
      </c>
      <c r="D11" s="27">
        <f t="shared" si="0"/>
        <v>0</v>
      </c>
      <c r="E11" s="27">
        <f t="shared" si="0"/>
        <v>0</v>
      </c>
      <c r="F11" s="27">
        <f>SUM(F12)</f>
        <v>0</v>
      </c>
      <c r="G11" s="27">
        <v>0</v>
      </c>
    </row>
    <row r="12" spans="1:7" ht="30" x14ac:dyDescent="0.25">
      <c r="A12" s="45" t="s">
        <v>127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x14ac:dyDescent="0.25">
      <c r="A13" s="34" t="s">
        <v>132</v>
      </c>
      <c r="B13" s="35">
        <f>SUM(B14)</f>
        <v>140766.6</v>
      </c>
      <c r="C13" s="35">
        <f>SUM(C14+C16+C18+C21+C24)</f>
        <v>337840</v>
      </c>
      <c r="D13" s="35">
        <f>SUM(D14+D16+D18+D21+D24)</f>
        <v>337840</v>
      </c>
      <c r="E13" s="35">
        <f>SUM(E14+E16+E18+E21+E24+E26)</f>
        <v>168919.92</v>
      </c>
      <c r="F13" s="35">
        <f>(E13/B13)*100</f>
        <v>120</v>
      </c>
      <c r="G13" s="35">
        <v>100</v>
      </c>
    </row>
    <row r="14" spans="1:7" x14ac:dyDescent="0.25">
      <c r="A14" s="30" t="s">
        <v>128</v>
      </c>
      <c r="B14" s="31">
        <f>SUM(B15)</f>
        <v>140766.6</v>
      </c>
      <c r="C14" s="31">
        <f t="shared" ref="C14:E16" si="1">SUM(C15)</f>
        <v>337840</v>
      </c>
      <c r="D14" s="31">
        <f t="shared" si="1"/>
        <v>337840</v>
      </c>
      <c r="E14" s="31">
        <f t="shared" si="1"/>
        <v>168919.92</v>
      </c>
      <c r="F14" s="31">
        <f>SUM(E14/B14)*100</f>
        <v>120</v>
      </c>
      <c r="G14" s="31">
        <f>SUM(E14/D14)*100</f>
        <v>49.999976320151553</v>
      </c>
    </row>
    <row r="15" spans="1:7" x14ac:dyDescent="0.25">
      <c r="A15" s="26" t="s">
        <v>129</v>
      </c>
      <c r="B15" s="27">
        <f t="shared" ref="B15:B16" si="2">SUM(B16)</f>
        <v>140766.6</v>
      </c>
      <c r="C15" s="27">
        <f t="shared" si="1"/>
        <v>337840</v>
      </c>
      <c r="D15" s="27">
        <f t="shared" si="1"/>
        <v>337840</v>
      </c>
      <c r="E15" s="27">
        <f t="shared" si="1"/>
        <v>168919.92</v>
      </c>
      <c r="F15" s="27">
        <f t="shared" ref="F15:F17" si="3">SUM(E15/B15)*100</f>
        <v>120</v>
      </c>
      <c r="G15" s="27">
        <f t="shared" ref="G15:G17" si="4">SUM(E15/D15)*100</f>
        <v>49.999976320151553</v>
      </c>
    </row>
    <row r="16" spans="1:7" ht="30" x14ac:dyDescent="0.25">
      <c r="A16" s="44" t="s">
        <v>130</v>
      </c>
      <c r="B16" s="27">
        <f t="shared" si="2"/>
        <v>140766.6</v>
      </c>
      <c r="C16" s="27">
        <f t="shared" si="1"/>
        <v>337840</v>
      </c>
      <c r="D16" s="27">
        <f t="shared" si="1"/>
        <v>337840</v>
      </c>
      <c r="E16" s="27">
        <f t="shared" si="1"/>
        <v>168919.92</v>
      </c>
      <c r="F16" s="27">
        <f t="shared" si="3"/>
        <v>120</v>
      </c>
      <c r="G16" s="27">
        <f t="shared" si="4"/>
        <v>49.999976320151553</v>
      </c>
    </row>
    <row r="17" spans="1:7" ht="30" x14ac:dyDescent="0.25">
      <c r="A17" s="45" t="s">
        <v>131</v>
      </c>
      <c r="B17" s="28">
        <v>140766.6</v>
      </c>
      <c r="C17" s="28">
        <v>337840</v>
      </c>
      <c r="D17" s="28">
        <v>337840</v>
      </c>
      <c r="E17" s="28">
        <v>168919.92</v>
      </c>
      <c r="F17" s="28">
        <f t="shared" si="3"/>
        <v>120</v>
      </c>
      <c r="G17" s="28">
        <f t="shared" si="4"/>
        <v>49.999976320151553</v>
      </c>
    </row>
    <row r="18" spans="1:7" x14ac:dyDescent="0.25">
      <c r="A18" s="30" t="s">
        <v>12</v>
      </c>
      <c r="B18" s="31">
        <f>SUM(B8-B13)</f>
        <v>-140766.6</v>
      </c>
      <c r="C18" s="31">
        <f>SUM(C9-C14)</f>
        <v>-337840</v>
      </c>
      <c r="D18" s="31">
        <f>SUM(D9-D14)</f>
        <v>-337840</v>
      </c>
      <c r="E18" s="31">
        <f>SUM(-E14)</f>
        <v>-168919.92</v>
      </c>
      <c r="F18" s="31">
        <f>SUM(E18/B18)*100</f>
        <v>120</v>
      </c>
      <c r="G18" s="31">
        <f>SUM(E18/D18)*100</f>
        <v>49.999976320151553</v>
      </c>
    </row>
  </sheetData>
  <mergeCells count="3">
    <mergeCell ref="A4:G4"/>
    <mergeCell ref="A1:G2"/>
    <mergeCell ref="A3:G3"/>
  </mergeCells>
  <pageMargins left="0.7" right="0.7" top="0.75" bottom="0.75" header="0.3" footer="0.3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zoomScaleNormal="100" workbookViewId="0">
      <selection activeCell="C15" sqref="C15"/>
    </sheetView>
  </sheetViews>
  <sheetFormatPr defaultRowHeight="15" x14ac:dyDescent="0.25"/>
  <cols>
    <col min="1" max="1" width="44.5703125" customWidth="1"/>
    <col min="2" max="2" width="17.7109375" customWidth="1"/>
    <col min="3" max="3" width="12" customWidth="1"/>
    <col min="4" max="4" width="13.85546875" customWidth="1"/>
    <col min="5" max="5" width="15.140625" customWidth="1"/>
  </cols>
  <sheetData>
    <row r="1" spans="1:7" x14ac:dyDescent="0.25">
      <c r="A1" s="70" t="s">
        <v>160</v>
      </c>
      <c r="B1" s="70"/>
      <c r="C1" s="70"/>
      <c r="D1" s="70"/>
      <c r="E1" s="70"/>
      <c r="F1" s="70"/>
      <c r="G1" s="70"/>
    </row>
    <row r="2" spans="1:7" x14ac:dyDescent="0.25">
      <c r="A2" s="70"/>
      <c r="B2" s="70"/>
      <c r="C2" s="70"/>
      <c r="D2" s="70"/>
      <c r="E2" s="70"/>
      <c r="F2" s="70"/>
      <c r="G2" s="70"/>
    </row>
    <row r="4" spans="1:7" ht="21" x14ac:dyDescent="0.25">
      <c r="A4" s="90" t="s">
        <v>150</v>
      </c>
      <c r="B4" s="90"/>
      <c r="C4" s="90"/>
      <c r="D4" s="90"/>
      <c r="E4" s="90"/>
      <c r="F4" s="90"/>
      <c r="G4" s="90"/>
    </row>
    <row r="6" spans="1:7" ht="30" x14ac:dyDescent="0.25">
      <c r="A6" s="33" t="s">
        <v>19</v>
      </c>
      <c r="B6" s="33" t="s">
        <v>161</v>
      </c>
      <c r="C6" s="34" t="s">
        <v>162</v>
      </c>
      <c r="D6" s="33" t="s">
        <v>163</v>
      </c>
      <c r="E6" s="33" t="s">
        <v>164</v>
      </c>
      <c r="F6" s="33" t="s">
        <v>16</v>
      </c>
      <c r="G6" s="34" t="s">
        <v>16</v>
      </c>
    </row>
    <row r="7" spans="1:7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 t="s">
        <v>20</v>
      </c>
      <c r="G7" s="34" t="s">
        <v>18</v>
      </c>
    </row>
    <row r="8" spans="1:7" x14ac:dyDescent="0.25">
      <c r="A8" s="34" t="s">
        <v>133</v>
      </c>
      <c r="B8" s="35">
        <f>SUM(B9+B11)</f>
        <v>0</v>
      </c>
      <c r="C8" s="35">
        <f>SUM(C9+C11)</f>
        <v>0</v>
      </c>
      <c r="D8" s="35">
        <f>SUM(D9+D11)</f>
        <v>0</v>
      </c>
      <c r="E8" s="35">
        <f>SUM(E9+E11)</f>
        <v>0</v>
      </c>
      <c r="F8" s="35">
        <f>SUM(F9)</f>
        <v>0</v>
      </c>
      <c r="G8" s="35">
        <v>0</v>
      </c>
    </row>
    <row r="9" spans="1:7" x14ac:dyDescent="0.25">
      <c r="A9" s="38" t="s">
        <v>119</v>
      </c>
      <c r="B9" s="31">
        <f>SUM(B10)</f>
        <v>0</v>
      </c>
      <c r="C9" s="31">
        <f>SUM(C10)</f>
        <v>0</v>
      </c>
      <c r="D9" s="31">
        <f>SUM(D10)</f>
        <v>0</v>
      </c>
      <c r="E9" s="31">
        <f>SUM(E10)</f>
        <v>0</v>
      </c>
      <c r="F9" s="31">
        <f>SUM(F10)</f>
        <v>0</v>
      </c>
      <c r="G9" s="31">
        <v>0</v>
      </c>
    </row>
    <row r="10" spans="1:7" x14ac:dyDescent="0.25">
      <c r="A10" s="25" t="s">
        <v>118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x14ac:dyDescent="0.25">
      <c r="A11" s="38" t="s">
        <v>108</v>
      </c>
      <c r="B11" s="31">
        <f>SUM(B12)</f>
        <v>0</v>
      </c>
      <c r="C11" s="31">
        <f>SUM(C12)</f>
        <v>0</v>
      </c>
      <c r="D11" s="31">
        <f>SUM(D12)</f>
        <v>0</v>
      </c>
      <c r="E11" s="31">
        <f>SUM(E12)</f>
        <v>0</v>
      </c>
      <c r="F11" s="31">
        <v>0</v>
      </c>
      <c r="G11" s="31">
        <v>0</v>
      </c>
    </row>
    <row r="12" spans="1:7" x14ac:dyDescent="0.25">
      <c r="A12" s="25" t="s">
        <v>109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x14ac:dyDescent="0.25">
      <c r="A13" s="34" t="s">
        <v>132</v>
      </c>
      <c r="B13" s="35">
        <v>140766.6</v>
      </c>
      <c r="C13" s="35">
        <f>SUM(C14+C16+C18)</f>
        <v>337840</v>
      </c>
      <c r="D13" s="35">
        <f>SUM(D14+D16+D18)</f>
        <v>337840</v>
      </c>
      <c r="E13" s="35">
        <f>SUM(E14+E18)</f>
        <v>168919.92</v>
      </c>
      <c r="F13" s="35">
        <f t="shared" ref="F13" si="0">(E13/B13)*100</f>
        <v>120</v>
      </c>
      <c r="G13" s="35">
        <f>SUM(E13/D13)*100</f>
        <v>49.999976320151553</v>
      </c>
    </row>
    <row r="14" spans="1:7" x14ac:dyDescent="0.25">
      <c r="A14" s="29" t="s">
        <v>106</v>
      </c>
      <c r="B14" s="31">
        <f>SUM(B15:B15)</f>
        <v>140766.6</v>
      </c>
      <c r="C14" s="31">
        <f>SUM(C15:C15)</f>
        <v>265445</v>
      </c>
      <c r="D14" s="31">
        <f>SUM(D15:D15)</f>
        <v>265445</v>
      </c>
      <c r="E14" s="31">
        <f>SUM(E15:E15)</f>
        <v>168919.92</v>
      </c>
      <c r="F14" s="31">
        <f>SUM(E14/B14)*100</f>
        <v>120</v>
      </c>
      <c r="G14" s="31">
        <f t="shared" ref="G14:G19" si="1">(E14/D14)*100</f>
        <v>63.63650473732789</v>
      </c>
    </row>
    <row r="15" spans="1:7" x14ac:dyDescent="0.25">
      <c r="A15" s="25" t="s">
        <v>117</v>
      </c>
      <c r="B15" s="39">
        <v>140766.6</v>
      </c>
      <c r="C15" s="39">
        <v>265445</v>
      </c>
      <c r="D15" s="39">
        <v>265445</v>
      </c>
      <c r="E15" s="39">
        <v>168919.92</v>
      </c>
      <c r="F15" s="39">
        <f t="shared" ref="F15" si="2">SUM(E15/B15)*100</f>
        <v>120</v>
      </c>
      <c r="G15" s="39">
        <f t="shared" si="1"/>
        <v>63.63650473732789</v>
      </c>
    </row>
    <row r="16" spans="1:7" x14ac:dyDescent="0.25">
      <c r="A16" s="38" t="s">
        <v>119</v>
      </c>
      <c r="B16" s="31">
        <f>SUM(B17)</f>
        <v>0</v>
      </c>
      <c r="C16" s="31">
        <f>SUM(C17)</f>
        <v>0</v>
      </c>
      <c r="D16" s="31">
        <f>SUM(D17)</f>
        <v>0</v>
      </c>
      <c r="E16" s="31">
        <f>SUM(E17)</f>
        <v>0</v>
      </c>
      <c r="F16" s="31">
        <f>SUM(F17)</f>
        <v>0</v>
      </c>
      <c r="G16" s="31">
        <v>0</v>
      </c>
    </row>
    <row r="17" spans="1:7" x14ac:dyDescent="0.25">
      <c r="A17" s="25" t="s">
        <v>118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 x14ac:dyDescent="0.25">
      <c r="A18" s="38" t="s">
        <v>108</v>
      </c>
      <c r="B18" s="31">
        <f>SUM(B19)</f>
        <v>0</v>
      </c>
      <c r="C18" s="31">
        <f>SUM(C19)</f>
        <v>72395</v>
      </c>
      <c r="D18" s="31">
        <f>SUM(D19)</f>
        <v>72395</v>
      </c>
      <c r="E18" s="31">
        <f>SUM(E19)</f>
        <v>0</v>
      </c>
      <c r="F18" s="31">
        <v>0</v>
      </c>
      <c r="G18" s="31">
        <f t="shared" si="1"/>
        <v>0</v>
      </c>
    </row>
    <row r="19" spans="1:7" x14ac:dyDescent="0.25">
      <c r="A19" s="25" t="s">
        <v>109</v>
      </c>
      <c r="B19" s="28">
        <v>0</v>
      </c>
      <c r="C19" s="28">
        <v>72395</v>
      </c>
      <c r="D19" s="28">
        <v>72395</v>
      </c>
      <c r="E19" s="28">
        <v>0</v>
      </c>
      <c r="F19" s="28">
        <v>0</v>
      </c>
      <c r="G19" s="28">
        <f t="shared" si="1"/>
        <v>0</v>
      </c>
    </row>
    <row r="20" spans="1:7" x14ac:dyDescent="0.25">
      <c r="A20" s="30" t="s">
        <v>12</v>
      </c>
      <c r="B20" s="31">
        <f>SUM(B8-B13)</f>
        <v>-140766.6</v>
      </c>
      <c r="C20" s="31">
        <v>-337840</v>
      </c>
      <c r="D20" s="31">
        <v>-337840</v>
      </c>
      <c r="E20" s="31">
        <f>SUM(E8-E13)</f>
        <v>-168919.92</v>
      </c>
      <c r="F20" s="31">
        <f>SUM(E20/B20)*100</f>
        <v>120</v>
      </c>
      <c r="G20" s="31">
        <f>SUM(E20/D20)*100</f>
        <v>49.999976320151553</v>
      </c>
    </row>
  </sheetData>
  <mergeCells count="2">
    <mergeCell ref="A4:G4"/>
    <mergeCell ref="A1:G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95"/>
  <sheetViews>
    <sheetView tabSelected="1" zoomScaleNormal="100" workbookViewId="0">
      <selection activeCell="I12" sqref="I12"/>
    </sheetView>
  </sheetViews>
  <sheetFormatPr defaultRowHeight="15" x14ac:dyDescent="0.25"/>
  <cols>
    <col min="1" max="1" width="69.28515625" customWidth="1"/>
    <col min="2" max="2" width="17.5703125" customWidth="1"/>
    <col min="3" max="3" width="16.7109375" customWidth="1"/>
    <col min="4" max="4" width="21" customWidth="1"/>
    <col min="5" max="5" width="11.5703125" bestFit="1" customWidth="1"/>
  </cols>
  <sheetData>
    <row r="1" spans="1:12" ht="15" customHeight="1" x14ac:dyDescent="0.25">
      <c r="A1" s="70" t="s">
        <v>160</v>
      </c>
      <c r="B1" s="70"/>
      <c r="C1" s="70"/>
      <c r="D1" s="70"/>
      <c r="E1" s="70"/>
      <c r="F1" s="69"/>
      <c r="G1" s="69"/>
    </row>
    <row r="2" spans="1:12" ht="15" customHeight="1" x14ac:dyDescent="0.25">
      <c r="A2" s="70"/>
      <c r="B2" s="70"/>
      <c r="C2" s="70"/>
      <c r="D2" s="70"/>
      <c r="E2" s="70"/>
      <c r="F2" s="69"/>
      <c r="G2" s="69"/>
    </row>
    <row r="3" spans="1:12" x14ac:dyDescent="0.25">
      <c r="A3" s="70"/>
      <c r="B3" s="70"/>
      <c r="C3" s="70"/>
      <c r="D3" s="70"/>
      <c r="E3" s="70"/>
    </row>
    <row r="4" spans="1:12" ht="14.45" customHeight="1" x14ac:dyDescent="0.25">
      <c r="A4" s="90" t="s">
        <v>159</v>
      </c>
      <c r="B4" s="90"/>
      <c r="C4" s="90"/>
      <c r="D4" s="90"/>
      <c r="E4" s="90"/>
      <c r="F4" s="46"/>
      <c r="G4" s="46"/>
      <c r="H4" s="46"/>
      <c r="I4" s="46"/>
      <c r="J4" s="46"/>
      <c r="K4" s="46"/>
      <c r="L4" s="46"/>
    </row>
    <row r="5" spans="1:12" ht="21" customHeight="1" x14ac:dyDescent="0.25">
      <c r="A5" s="90"/>
      <c r="B5" s="90"/>
      <c r="C5" s="90"/>
      <c r="D5" s="90"/>
      <c r="E5" s="90"/>
      <c r="F5" s="46"/>
      <c r="G5" s="46"/>
      <c r="H5" s="46"/>
      <c r="I5" s="46"/>
      <c r="J5" s="46"/>
      <c r="K5" s="46"/>
      <c r="L5" s="46"/>
    </row>
    <row r="7" spans="1:12" ht="30" x14ac:dyDescent="0.25">
      <c r="A7" s="47" t="s">
        <v>184</v>
      </c>
      <c r="B7" s="47" t="s">
        <v>162</v>
      </c>
      <c r="C7" s="47" t="s">
        <v>163</v>
      </c>
      <c r="D7" s="47" t="s">
        <v>164</v>
      </c>
      <c r="E7" s="47" t="s">
        <v>16</v>
      </c>
    </row>
    <row r="8" spans="1:12" x14ac:dyDescent="0.25">
      <c r="A8" s="48">
        <v>1</v>
      </c>
      <c r="B8" s="48">
        <v>2</v>
      </c>
      <c r="C8" s="48">
        <v>3</v>
      </c>
      <c r="D8" s="48">
        <v>4</v>
      </c>
      <c r="E8" s="48" t="s">
        <v>137</v>
      </c>
    </row>
    <row r="9" spans="1:12" x14ac:dyDescent="0.25">
      <c r="A9" s="48" t="s">
        <v>132</v>
      </c>
      <c r="B9" s="49">
        <f t="shared" ref="B9:D9" si="0">SUM(B10)</f>
        <v>6248041</v>
      </c>
      <c r="C9" s="49">
        <f t="shared" si="0"/>
        <v>6248041</v>
      </c>
      <c r="D9" s="49">
        <f t="shared" si="0"/>
        <v>3627805.32</v>
      </c>
      <c r="E9" s="49">
        <f>SUM(D9/C9)*100</f>
        <v>58.063084413178466</v>
      </c>
    </row>
    <row r="10" spans="1:12" ht="30" x14ac:dyDescent="0.25">
      <c r="A10" s="50" t="s">
        <v>134</v>
      </c>
      <c r="B10" s="61">
        <f>SUM(B15+B142+B152+B160+B177+B185)</f>
        <v>6248041</v>
      </c>
      <c r="C10" s="61">
        <f>SUM(C15+C142+C152+C160+C177+C185)</f>
        <v>6248041</v>
      </c>
      <c r="D10" s="61">
        <f>SUM(D15+D142+D152+D160+D177+D185)</f>
        <v>3627805.32</v>
      </c>
      <c r="E10" s="61">
        <f t="shared" ref="E10:E14" si="1">SUM(D10/C10)*100</f>
        <v>58.063084413178466</v>
      </c>
    </row>
    <row r="11" spans="1:12" x14ac:dyDescent="0.25">
      <c r="A11" s="50" t="s">
        <v>106</v>
      </c>
      <c r="B11" s="61">
        <f>SUM(B144+B154+B162+B179+B187)</f>
        <v>609633</v>
      </c>
      <c r="C11" s="61">
        <f>SUM(C144+C154+C162+C179+C187)</f>
        <v>609633</v>
      </c>
      <c r="D11" s="61">
        <f>SUM(D144+D154+D162+D179+D187)</f>
        <v>214763.88</v>
      </c>
      <c r="E11" s="61">
        <f t="shared" si="1"/>
        <v>35.228388227015273</v>
      </c>
    </row>
    <row r="12" spans="1:12" x14ac:dyDescent="0.25">
      <c r="A12" s="50" t="s">
        <v>108</v>
      </c>
      <c r="B12" s="61">
        <f>SUM(B17)</f>
        <v>2319099</v>
      </c>
      <c r="C12" s="61">
        <f>SUM(C17)</f>
        <v>2319099</v>
      </c>
      <c r="D12" s="61">
        <f>SUM(D17)</f>
        <v>1290950.6000000001</v>
      </c>
      <c r="E12" s="61">
        <f t="shared" si="1"/>
        <v>55.666040992644128</v>
      </c>
    </row>
    <row r="13" spans="1:12" x14ac:dyDescent="0.25">
      <c r="A13" s="50" t="s">
        <v>110</v>
      </c>
      <c r="B13" s="61">
        <f>SUM(B77)</f>
        <v>3316654</v>
      </c>
      <c r="C13" s="61">
        <f>SUM(C77)</f>
        <v>3316654</v>
      </c>
      <c r="D13" s="61">
        <f>SUM(D77)</f>
        <v>2120540.84</v>
      </c>
      <c r="E13" s="61">
        <f t="shared" si="1"/>
        <v>63.9361489018752</v>
      </c>
    </row>
    <row r="14" spans="1:12" x14ac:dyDescent="0.25">
      <c r="A14" s="50" t="s">
        <v>175</v>
      </c>
      <c r="B14" s="61">
        <f>SUM(B129)</f>
        <v>0</v>
      </c>
      <c r="C14" s="61">
        <f>SUM(C129)</f>
        <v>0</v>
      </c>
      <c r="D14" s="61">
        <f>SUM(D129)</f>
        <v>1550</v>
      </c>
      <c r="E14" s="61">
        <v>0</v>
      </c>
    </row>
    <row r="15" spans="1:12" x14ac:dyDescent="0.25">
      <c r="A15" s="53" t="s">
        <v>135</v>
      </c>
      <c r="B15" s="60">
        <f>SUM(B16)</f>
        <v>5638408</v>
      </c>
      <c r="C15" s="60">
        <f>SUM(C16)</f>
        <v>5638408</v>
      </c>
      <c r="D15" s="60">
        <f>SUM(D16)</f>
        <v>3413041.44</v>
      </c>
      <c r="E15" s="60">
        <f t="shared" ref="E10:E16" si="2">SUM(D15/C15)*100</f>
        <v>60.532005488073935</v>
      </c>
    </row>
    <row r="16" spans="1:12" x14ac:dyDescent="0.25">
      <c r="A16" s="51" t="s">
        <v>136</v>
      </c>
      <c r="B16" s="52">
        <f>SUM(B17+B77+B129+B136)</f>
        <v>5638408</v>
      </c>
      <c r="C16" s="52">
        <f>SUM(C17+C77+C136)</f>
        <v>5638408</v>
      </c>
      <c r="D16" s="52">
        <f>SUM(D17+D77+D129+D136)</f>
        <v>3413041.44</v>
      </c>
      <c r="E16" s="52">
        <f t="shared" si="2"/>
        <v>60.532005488073935</v>
      </c>
    </row>
    <row r="17" spans="1:5" x14ac:dyDescent="0.25">
      <c r="A17" s="54" t="s">
        <v>108</v>
      </c>
      <c r="B17" s="55">
        <f>SUM(B18+B71)</f>
        <v>2319099</v>
      </c>
      <c r="C17" s="55">
        <f>SUM(C18+C71)</f>
        <v>2319099</v>
      </c>
      <c r="D17" s="55">
        <f>SUM(D18)</f>
        <v>1290950.6000000001</v>
      </c>
      <c r="E17" s="56">
        <f>SUM(E18)</f>
        <v>68.788953701823914</v>
      </c>
    </row>
    <row r="18" spans="1:5" x14ac:dyDescent="0.25">
      <c r="A18" s="54" t="s">
        <v>109</v>
      </c>
      <c r="B18" s="55">
        <f>SUM(B19+B59+B67)</f>
        <v>1876683</v>
      </c>
      <c r="C18" s="55">
        <f>SUM(C19+C59+C67)</f>
        <v>1876683</v>
      </c>
      <c r="D18" s="55">
        <f>SUM(D19+D59+D67)</f>
        <v>1290950.6000000001</v>
      </c>
      <c r="E18" s="56">
        <f>SUM(D18/C18)*100</f>
        <v>68.788953701823914</v>
      </c>
    </row>
    <row r="19" spans="1:5" x14ac:dyDescent="0.25">
      <c r="A19" s="57" t="s">
        <v>42</v>
      </c>
      <c r="B19" s="58">
        <f>SUM(B20+B28+B51)</f>
        <v>1804288</v>
      </c>
      <c r="C19" s="58">
        <f>SUM(C20+C28+C51)</f>
        <v>1804288</v>
      </c>
      <c r="D19" s="58">
        <f>SUM(D20+D28+D51)</f>
        <v>1211486.1500000001</v>
      </c>
      <c r="E19" s="59">
        <f>SUM(D19/C19)*100</f>
        <v>67.144832199737522</v>
      </c>
    </row>
    <row r="20" spans="1:5" x14ac:dyDescent="0.25">
      <c r="A20" s="26" t="s">
        <v>43</v>
      </c>
      <c r="B20" s="27">
        <f>SUM(B21+B23+B25)</f>
        <v>1025658</v>
      </c>
      <c r="C20" s="27">
        <f>SUM(C21+C23+C25)</f>
        <v>1025658</v>
      </c>
      <c r="D20" s="27">
        <f>SUM(D21+D23+D25)</f>
        <v>857874.89</v>
      </c>
      <c r="E20" s="27">
        <f>SUM(D20/C20)*100</f>
        <v>83.641417509540219</v>
      </c>
    </row>
    <row r="21" spans="1:5" x14ac:dyDescent="0.25">
      <c r="A21" s="26" t="s">
        <v>44</v>
      </c>
      <c r="B21" s="27">
        <v>754358</v>
      </c>
      <c r="C21" s="27">
        <f>SUM(B21)</f>
        <v>754358</v>
      </c>
      <c r="D21" s="27">
        <f>SUM(D22)</f>
        <v>750137.76</v>
      </c>
      <c r="E21" s="27">
        <f t="shared" ref="E21:E54" si="3">SUM(D21/C21)*100</f>
        <v>99.440552098605707</v>
      </c>
    </row>
    <row r="22" spans="1:5" x14ac:dyDescent="0.25">
      <c r="A22" s="25" t="s">
        <v>45</v>
      </c>
      <c r="B22" s="28">
        <v>0</v>
      </c>
      <c r="C22" s="28">
        <f t="shared" ref="C22:C58" si="4">SUM(B22)</f>
        <v>0</v>
      </c>
      <c r="D22" s="28">
        <v>750137.76</v>
      </c>
      <c r="E22" s="28">
        <v>0</v>
      </c>
    </row>
    <row r="23" spans="1:5" x14ac:dyDescent="0.25">
      <c r="A23" s="26" t="s">
        <v>47</v>
      </c>
      <c r="B23" s="27">
        <v>71300</v>
      </c>
      <c r="C23" s="27">
        <f t="shared" si="4"/>
        <v>71300</v>
      </c>
      <c r="D23" s="27">
        <f>SUM(D24)</f>
        <v>38229.72</v>
      </c>
      <c r="E23" s="27">
        <f t="shared" si="3"/>
        <v>53.618120617110797</v>
      </c>
    </row>
    <row r="24" spans="1:5" x14ac:dyDescent="0.25">
      <c r="A24" s="25" t="s">
        <v>48</v>
      </c>
      <c r="B24" s="28">
        <v>0</v>
      </c>
      <c r="C24" s="28">
        <f t="shared" si="4"/>
        <v>0</v>
      </c>
      <c r="D24" s="28">
        <v>38229.72</v>
      </c>
      <c r="E24" s="28">
        <v>0</v>
      </c>
    </row>
    <row r="25" spans="1:5" x14ac:dyDescent="0.25">
      <c r="A25" s="26" t="s">
        <v>49</v>
      </c>
      <c r="B25" s="27">
        <v>200000</v>
      </c>
      <c r="C25" s="27">
        <f t="shared" si="4"/>
        <v>200000</v>
      </c>
      <c r="D25" s="27">
        <f>SUM(D26:D27)</f>
        <v>69507.41</v>
      </c>
      <c r="E25" s="27">
        <f t="shared" si="3"/>
        <v>34.753705000000004</v>
      </c>
    </row>
    <row r="26" spans="1:5" x14ac:dyDescent="0.25">
      <c r="A26" s="25" t="s">
        <v>50</v>
      </c>
      <c r="B26" s="28">
        <v>0</v>
      </c>
      <c r="C26" s="28">
        <f t="shared" si="4"/>
        <v>0</v>
      </c>
      <c r="D26" s="28">
        <v>69507.41</v>
      </c>
      <c r="E26" s="28">
        <v>0</v>
      </c>
    </row>
    <row r="27" spans="1:5" x14ac:dyDescent="0.25">
      <c r="A27" s="25" t="s">
        <v>51</v>
      </c>
      <c r="B27" s="28">
        <v>0</v>
      </c>
      <c r="C27" s="28">
        <f t="shared" si="4"/>
        <v>0</v>
      </c>
      <c r="D27" s="28">
        <v>0</v>
      </c>
      <c r="E27" s="28">
        <v>0</v>
      </c>
    </row>
    <row r="28" spans="1:5" x14ac:dyDescent="0.25">
      <c r="A28" s="26" t="s">
        <v>52</v>
      </c>
      <c r="B28" s="27">
        <f>SUM(B29+B32+B36+B42+B44)</f>
        <v>724483</v>
      </c>
      <c r="C28" s="27">
        <f t="shared" si="4"/>
        <v>724483</v>
      </c>
      <c r="D28" s="27">
        <f>SUM(D29+D32+D36+D42+D44)</f>
        <v>320281.73</v>
      </c>
      <c r="E28" s="27">
        <f t="shared" si="3"/>
        <v>44.208315447015316</v>
      </c>
    </row>
    <row r="29" spans="1:5" x14ac:dyDescent="0.25">
      <c r="A29" s="26" t="s">
        <v>53</v>
      </c>
      <c r="B29" s="27">
        <v>127600</v>
      </c>
      <c r="C29" s="27">
        <f t="shared" si="4"/>
        <v>127600</v>
      </c>
      <c r="D29" s="27">
        <f>SUM(D30:D31)</f>
        <v>71341.87000000001</v>
      </c>
      <c r="E29" s="27">
        <f t="shared" si="3"/>
        <v>55.910556426332292</v>
      </c>
    </row>
    <row r="30" spans="1:5" x14ac:dyDescent="0.25">
      <c r="A30" s="25" t="s">
        <v>54</v>
      </c>
      <c r="B30" s="28">
        <v>0</v>
      </c>
      <c r="C30" s="28">
        <f t="shared" si="4"/>
        <v>0</v>
      </c>
      <c r="D30" s="28">
        <v>3331.13</v>
      </c>
      <c r="E30" s="28">
        <v>0</v>
      </c>
    </row>
    <row r="31" spans="1:5" x14ac:dyDescent="0.25">
      <c r="A31" s="25" t="s">
        <v>55</v>
      </c>
      <c r="B31" s="28">
        <v>0</v>
      </c>
      <c r="C31" s="28">
        <f t="shared" si="4"/>
        <v>0</v>
      </c>
      <c r="D31" s="28">
        <v>68010.740000000005</v>
      </c>
      <c r="E31" s="28">
        <v>0</v>
      </c>
    </row>
    <row r="32" spans="1:5" x14ac:dyDescent="0.25">
      <c r="A32" s="26" t="s">
        <v>57</v>
      </c>
      <c r="B32" s="27">
        <v>327636</v>
      </c>
      <c r="C32" s="27">
        <f t="shared" si="4"/>
        <v>327636</v>
      </c>
      <c r="D32" s="27">
        <f>SUM(D33:D35)</f>
        <v>97425.279999999999</v>
      </c>
      <c r="E32" s="27">
        <f t="shared" si="3"/>
        <v>29.735828785603534</v>
      </c>
    </row>
    <row r="33" spans="1:5" x14ac:dyDescent="0.25">
      <c r="A33" s="25" t="s">
        <v>58</v>
      </c>
      <c r="B33" s="28">
        <v>0</v>
      </c>
      <c r="C33" s="28">
        <f t="shared" si="4"/>
        <v>0</v>
      </c>
      <c r="D33" s="28">
        <v>0</v>
      </c>
      <c r="E33" s="28">
        <v>0</v>
      </c>
    </row>
    <row r="34" spans="1:5" x14ac:dyDescent="0.25">
      <c r="A34" s="25" t="s">
        <v>59</v>
      </c>
      <c r="B34" s="28">
        <v>0</v>
      </c>
      <c r="C34" s="28">
        <f t="shared" si="4"/>
        <v>0</v>
      </c>
      <c r="D34" s="28">
        <v>83213.88</v>
      </c>
      <c r="E34" s="28">
        <v>0</v>
      </c>
    </row>
    <row r="35" spans="1:5" x14ac:dyDescent="0.25">
      <c r="A35" s="25" t="s">
        <v>62</v>
      </c>
      <c r="B35" s="28">
        <v>0</v>
      </c>
      <c r="C35" s="28">
        <f t="shared" si="4"/>
        <v>0</v>
      </c>
      <c r="D35" s="28">
        <v>14211.4</v>
      </c>
      <c r="E35" s="28">
        <v>0</v>
      </c>
    </row>
    <row r="36" spans="1:5" x14ac:dyDescent="0.25">
      <c r="A36" s="26" t="s">
        <v>63</v>
      </c>
      <c r="B36" s="27">
        <v>209900</v>
      </c>
      <c r="C36" s="27">
        <f t="shared" si="4"/>
        <v>209900</v>
      </c>
      <c r="D36" s="27">
        <f>SUM(D37:D41)</f>
        <v>124579.36</v>
      </c>
      <c r="E36" s="27">
        <f t="shared" si="3"/>
        <v>59.351767508337304</v>
      </c>
    </row>
    <row r="37" spans="1:5" x14ac:dyDescent="0.25">
      <c r="A37" s="25" t="s">
        <v>65</v>
      </c>
      <c r="B37" s="28">
        <v>0</v>
      </c>
      <c r="C37" s="28">
        <f t="shared" si="4"/>
        <v>0</v>
      </c>
      <c r="D37" s="28">
        <v>45470.93</v>
      </c>
      <c r="E37" s="28">
        <v>0</v>
      </c>
    </row>
    <row r="38" spans="1:5" x14ac:dyDescent="0.25">
      <c r="A38" s="25" t="s">
        <v>66</v>
      </c>
      <c r="B38" s="28">
        <v>0</v>
      </c>
      <c r="C38" s="28">
        <f t="shared" si="4"/>
        <v>0</v>
      </c>
      <c r="D38" s="28">
        <v>30163.38</v>
      </c>
      <c r="E38" s="28">
        <v>0</v>
      </c>
    </row>
    <row r="39" spans="1:5" x14ac:dyDescent="0.25">
      <c r="A39" s="25" t="s">
        <v>68</v>
      </c>
      <c r="B39" s="28">
        <v>0</v>
      </c>
      <c r="C39" s="28">
        <f t="shared" si="4"/>
        <v>0</v>
      </c>
      <c r="D39" s="28">
        <v>2311.98</v>
      </c>
      <c r="E39" s="28">
        <v>0</v>
      </c>
    </row>
    <row r="40" spans="1:5" x14ac:dyDescent="0.25">
      <c r="A40" s="25" t="s">
        <v>70</v>
      </c>
      <c r="B40" s="28">
        <v>0</v>
      </c>
      <c r="C40" s="28">
        <f t="shared" si="4"/>
        <v>0</v>
      </c>
      <c r="D40" s="28">
        <v>9649.52</v>
      </c>
      <c r="E40" s="28">
        <v>0</v>
      </c>
    </row>
    <row r="41" spans="1:5" x14ac:dyDescent="0.25">
      <c r="A41" s="25" t="s">
        <v>72</v>
      </c>
      <c r="B41" s="28">
        <v>0</v>
      </c>
      <c r="C41" s="28">
        <f t="shared" si="4"/>
        <v>0</v>
      </c>
      <c r="D41" s="28">
        <v>36983.550000000003</v>
      </c>
      <c r="E41" s="28">
        <v>0</v>
      </c>
    </row>
    <row r="42" spans="1:5" x14ac:dyDescent="0.25">
      <c r="A42" s="26" t="s">
        <v>73</v>
      </c>
      <c r="B42" s="27">
        <v>0</v>
      </c>
      <c r="C42" s="27">
        <f t="shared" si="4"/>
        <v>0</v>
      </c>
      <c r="D42" s="27">
        <f>SUM(D43)</f>
        <v>470</v>
      </c>
      <c r="E42" s="27">
        <v>0</v>
      </c>
    </row>
    <row r="43" spans="1:5" x14ac:dyDescent="0.25">
      <c r="A43" s="25" t="s">
        <v>74</v>
      </c>
      <c r="B43" s="28">
        <v>0</v>
      </c>
      <c r="C43" s="28">
        <f t="shared" si="4"/>
        <v>0</v>
      </c>
      <c r="D43" s="28">
        <v>470</v>
      </c>
      <c r="E43" s="28">
        <v>0</v>
      </c>
    </row>
    <row r="44" spans="1:5" x14ac:dyDescent="0.25">
      <c r="A44" s="26" t="s">
        <v>75</v>
      </c>
      <c r="B44" s="27">
        <v>59347</v>
      </c>
      <c r="C44" s="27">
        <f t="shared" si="4"/>
        <v>59347</v>
      </c>
      <c r="D44" s="27">
        <f>SUM(D45:D50)</f>
        <v>26465.22</v>
      </c>
      <c r="E44" s="27">
        <f t="shared" si="3"/>
        <v>44.594031711796724</v>
      </c>
    </row>
    <row r="45" spans="1:5" x14ac:dyDescent="0.25">
      <c r="A45" s="25" t="s">
        <v>76</v>
      </c>
      <c r="B45" s="28">
        <v>0</v>
      </c>
      <c r="C45" s="28">
        <f t="shared" si="4"/>
        <v>0</v>
      </c>
      <c r="D45" s="28">
        <v>6103.14</v>
      </c>
      <c r="E45" s="28">
        <v>0</v>
      </c>
    </row>
    <row r="46" spans="1:5" x14ac:dyDescent="0.25">
      <c r="A46" s="25" t="s">
        <v>77</v>
      </c>
      <c r="B46" s="28">
        <v>0</v>
      </c>
      <c r="C46" s="28">
        <f t="shared" si="4"/>
        <v>0</v>
      </c>
      <c r="D46" s="28">
        <v>10035.14</v>
      </c>
      <c r="E46" s="28">
        <v>0</v>
      </c>
    </row>
    <row r="47" spans="1:5" x14ac:dyDescent="0.25">
      <c r="A47" s="25" t="s">
        <v>78</v>
      </c>
      <c r="B47" s="28">
        <v>0</v>
      </c>
      <c r="C47" s="28">
        <f t="shared" si="4"/>
        <v>0</v>
      </c>
      <c r="D47" s="28">
        <v>2614.6999999999998</v>
      </c>
      <c r="E47" s="28">
        <v>0</v>
      </c>
    </row>
    <row r="48" spans="1:5" x14ac:dyDescent="0.25">
      <c r="A48" s="25" t="s">
        <v>80</v>
      </c>
      <c r="B48" s="28">
        <v>0</v>
      </c>
      <c r="C48" s="28">
        <f t="shared" si="4"/>
        <v>0</v>
      </c>
      <c r="D48" s="28">
        <v>0</v>
      </c>
      <c r="E48" s="28">
        <v>0</v>
      </c>
    </row>
    <row r="49" spans="1:5" x14ac:dyDescent="0.25">
      <c r="A49" s="25" t="s">
        <v>81</v>
      </c>
      <c r="B49" s="28">
        <v>0</v>
      </c>
      <c r="C49" s="28">
        <f t="shared" si="4"/>
        <v>0</v>
      </c>
      <c r="D49" s="28">
        <v>0</v>
      </c>
      <c r="E49" s="28">
        <v>0</v>
      </c>
    </row>
    <row r="50" spans="1:5" x14ac:dyDescent="0.25">
      <c r="A50" s="25" t="s">
        <v>82</v>
      </c>
      <c r="B50" s="28">
        <v>0</v>
      </c>
      <c r="C50" s="28">
        <f t="shared" si="4"/>
        <v>0</v>
      </c>
      <c r="D50" s="28">
        <v>7712.24</v>
      </c>
      <c r="E50" s="28">
        <v>0</v>
      </c>
    </row>
    <row r="51" spans="1:5" x14ac:dyDescent="0.25">
      <c r="A51" s="26" t="s">
        <v>83</v>
      </c>
      <c r="B51" s="27">
        <f>SUM(B52+B54)</f>
        <v>54147</v>
      </c>
      <c r="C51" s="27">
        <f t="shared" si="4"/>
        <v>54147</v>
      </c>
      <c r="D51" s="27">
        <f>SUM(D52+D54)</f>
        <v>33329.53</v>
      </c>
      <c r="E51" s="27">
        <f t="shared" si="3"/>
        <v>61.553788760226794</v>
      </c>
    </row>
    <row r="52" spans="1:5" x14ac:dyDescent="0.25">
      <c r="A52" s="26" t="s">
        <v>84</v>
      </c>
      <c r="B52" s="27">
        <v>42547</v>
      </c>
      <c r="C52" s="27">
        <f t="shared" si="4"/>
        <v>42547</v>
      </c>
      <c r="D52" s="27">
        <f>SUM(D53)</f>
        <v>21827.279999999999</v>
      </c>
      <c r="E52" s="27">
        <f t="shared" si="3"/>
        <v>51.30157237878111</v>
      </c>
    </row>
    <row r="53" spans="1:5" x14ac:dyDescent="0.25">
      <c r="A53" s="25" t="s">
        <v>85</v>
      </c>
      <c r="B53" s="28">
        <v>0</v>
      </c>
      <c r="C53" s="28">
        <f t="shared" si="4"/>
        <v>0</v>
      </c>
      <c r="D53" s="28">
        <v>21827.279999999999</v>
      </c>
      <c r="E53" s="28">
        <v>0</v>
      </c>
    </row>
    <row r="54" spans="1:5" x14ac:dyDescent="0.25">
      <c r="A54" s="26" t="s">
        <v>86</v>
      </c>
      <c r="B54" s="27">
        <v>11600</v>
      </c>
      <c r="C54" s="27">
        <f t="shared" si="4"/>
        <v>11600</v>
      </c>
      <c r="D54" s="27">
        <f>SUM(D55:D58)</f>
        <v>11502.25</v>
      </c>
      <c r="E54" s="27">
        <f t="shared" si="3"/>
        <v>99.157327586206904</v>
      </c>
    </row>
    <row r="55" spans="1:5" x14ac:dyDescent="0.25">
      <c r="A55" s="25" t="s">
        <v>87</v>
      </c>
      <c r="B55" s="28">
        <v>0</v>
      </c>
      <c r="C55" s="28">
        <f t="shared" si="4"/>
        <v>0</v>
      </c>
      <c r="D55" s="28">
        <v>0</v>
      </c>
      <c r="E55" s="28">
        <v>0</v>
      </c>
    </row>
    <row r="56" spans="1:5" x14ac:dyDescent="0.25">
      <c r="A56" s="25" t="s">
        <v>88</v>
      </c>
      <c r="B56" s="28">
        <v>0</v>
      </c>
      <c r="C56" s="28">
        <f t="shared" si="4"/>
        <v>0</v>
      </c>
      <c r="D56" s="28">
        <v>0</v>
      </c>
      <c r="E56" s="28">
        <v>0</v>
      </c>
    </row>
    <row r="57" spans="1:5" x14ac:dyDescent="0.25">
      <c r="A57" s="25" t="s">
        <v>89</v>
      </c>
      <c r="B57" s="28">
        <v>0</v>
      </c>
      <c r="C57" s="28">
        <f t="shared" si="4"/>
        <v>0</v>
      </c>
      <c r="D57" s="28">
        <v>2037.05</v>
      </c>
      <c r="E57" s="28">
        <v>0</v>
      </c>
    </row>
    <row r="58" spans="1:5" x14ac:dyDescent="0.25">
      <c r="A58" s="25" t="s">
        <v>90</v>
      </c>
      <c r="B58" s="28">
        <v>0</v>
      </c>
      <c r="C58" s="28">
        <f t="shared" si="4"/>
        <v>0</v>
      </c>
      <c r="D58" s="28">
        <v>9465.2000000000007</v>
      </c>
      <c r="E58" s="28">
        <v>0</v>
      </c>
    </row>
    <row r="59" spans="1:5" x14ac:dyDescent="0.25">
      <c r="A59" s="57" t="s">
        <v>91</v>
      </c>
      <c r="B59" s="58">
        <f t="shared" ref="B59:D60" si="5">SUM(B60)</f>
        <v>0</v>
      </c>
      <c r="C59" s="58">
        <f t="shared" si="5"/>
        <v>0</v>
      </c>
      <c r="D59" s="58">
        <f>SUM(D60+D64)</f>
        <v>79464.45</v>
      </c>
      <c r="E59" s="59">
        <v>0</v>
      </c>
    </row>
    <row r="60" spans="1:5" x14ac:dyDescent="0.25">
      <c r="A60" s="26" t="s">
        <v>95</v>
      </c>
      <c r="B60" s="27">
        <f t="shared" si="5"/>
        <v>0</v>
      </c>
      <c r="C60" s="27">
        <f t="shared" si="5"/>
        <v>0</v>
      </c>
      <c r="D60" s="27">
        <f t="shared" si="5"/>
        <v>20637.12</v>
      </c>
      <c r="E60" s="27">
        <v>0</v>
      </c>
    </row>
    <row r="61" spans="1:5" x14ac:dyDescent="0.25">
      <c r="A61" s="26" t="s">
        <v>96</v>
      </c>
      <c r="B61" s="27">
        <f>SUM(B62:B62)</f>
        <v>0</v>
      </c>
      <c r="C61" s="27">
        <f>SUM(C62:C62)</f>
        <v>0</v>
      </c>
      <c r="D61" s="27">
        <f>SUM(D62:D63)</f>
        <v>20637.12</v>
      </c>
      <c r="E61" s="27">
        <v>0</v>
      </c>
    </row>
    <row r="62" spans="1:5" x14ac:dyDescent="0.25">
      <c r="A62" s="25" t="s">
        <v>98</v>
      </c>
      <c r="B62" s="28">
        <v>0</v>
      </c>
      <c r="C62" s="28">
        <v>0</v>
      </c>
      <c r="D62" s="28">
        <v>13968.39</v>
      </c>
      <c r="E62" s="28">
        <v>0</v>
      </c>
    </row>
    <row r="63" spans="1:5" x14ac:dyDescent="0.25">
      <c r="A63" s="25" t="s">
        <v>174</v>
      </c>
      <c r="B63" s="28">
        <v>0</v>
      </c>
      <c r="C63" s="28">
        <v>0</v>
      </c>
      <c r="D63" s="28">
        <v>6668.73</v>
      </c>
      <c r="E63" s="28">
        <v>0</v>
      </c>
    </row>
    <row r="64" spans="1:5" x14ac:dyDescent="0.25">
      <c r="A64" s="26" t="s">
        <v>101</v>
      </c>
      <c r="B64" s="27">
        <v>0</v>
      </c>
      <c r="C64" s="27">
        <f>SUM(C65)</f>
        <v>0</v>
      </c>
      <c r="D64" s="27">
        <f>SUM(D65)</f>
        <v>58827.33</v>
      </c>
      <c r="E64" s="27">
        <v>0</v>
      </c>
    </row>
    <row r="65" spans="1:5" x14ac:dyDescent="0.25">
      <c r="A65" s="26" t="s">
        <v>102</v>
      </c>
      <c r="B65" s="27">
        <v>0</v>
      </c>
      <c r="C65" s="27">
        <f>SUM(C66)</f>
        <v>0</v>
      </c>
      <c r="D65" s="27">
        <f>SUM(D66)</f>
        <v>58827.33</v>
      </c>
      <c r="E65" s="27">
        <v>0</v>
      </c>
    </row>
    <row r="66" spans="1:5" x14ac:dyDescent="0.25">
      <c r="A66" s="25" t="s">
        <v>103</v>
      </c>
      <c r="B66" s="28">
        <v>0</v>
      </c>
      <c r="C66" s="28">
        <v>0</v>
      </c>
      <c r="D66" s="28">
        <v>58827.33</v>
      </c>
      <c r="E66" s="28">
        <v>0</v>
      </c>
    </row>
    <row r="67" spans="1:5" x14ac:dyDescent="0.25">
      <c r="A67" s="57" t="s">
        <v>128</v>
      </c>
      <c r="B67" s="58">
        <f>SUM(B68)</f>
        <v>72395</v>
      </c>
      <c r="C67" s="58">
        <f>SUM(C68)</f>
        <v>72395</v>
      </c>
      <c r="D67" s="58">
        <f>SUM(D68)</f>
        <v>0</v>
      </c>
      <c r="E67" s="59">
        <f>SUM(D67/C67)*100</f>
        <v>0</v>
      </c>
    </row>
    <row r="68" spans="1:5" x14ac:dyDescent="0.25">
      <c r="A68" s="26" t="s">
        <v>129</v>
      </c>
      <c r="B68" s="27">
        <v>72395</v>
      </c>
      <c r="C68" s="27">
        <v>72395</v>
      </c>
      <c r="D68" s="27">
        <f>SUM(D69)</f>
        <v>0</v>
      </c>
      <c r="E68" s="27">
        <f t="shared" ref="E68" si="6">SUM(D68/C68)*100</f>
        <v>0</v>
      </c>
    </row>
    <row r="69" spans="1:5" ht="30" x14ac:dyDescent="0.25">
      <c r="A69" s="44" t="s">
        <v>130</v>
      </c>
      <c r="B69" s="27">
        <v>72395</v>
      </c>
      <c r="C69" s="27">
        <v>72395</v>
      </c>
      <c r="D69" s="27">
        <f>SUM(D70)</f>
        <v>0</v>
      </c>
      <c r="E69" s="27">
        <v>0</v>
      </c>
    </row>
    <row r="70" spans="1:5" ht="30" x14ac:dyDescent="0.25">
      <c r="A70" s="45" t="s">
        <v>131</v>
      </c>
      <c r="B70" s="28">
        <v>0</v>
      </c>
      <c r="C70" s="28">
        <v>0</v>
      </c>
      <c r="D70" s="28">
        <v>0</v>
      </c>
      <c r="E70" s="28">
        <v>0</v>
      </c>
    </row>
    <row r="71" spans="1:5" x14ac:dyDescent="0.25">
      <c r="A71" s="54" t="s">
        <v>108</v>
      </c>
      <c r="B71" s="55">
        <f>SUM(B72)</f>
        <v>442416</v>
      </c>
      <c r="C71" s="55">
        <f>SUM(B71)</f>
        <v>442416</v>
      </c>
      <c r="D71" s="55">
        <f>SUM(D72)</f>
        <v>0</v>
      </c>
      <c r="E71" s="55">
        <v>0</v>
      </c>
    </row>
    <row r="72" spans="1:5" x14ac:dyDescent="0.25">
      <c r="A72" s="54" t="s">
        <v>169</v>
      </c>
      <c r="B72" s="55">
        <f>SUM(B73)</f>
        <v>442416</v>
      </c>
      <c r="C72" s="55">
        <f t="shared" ref="C72:C76" si="7">SUM(B72)</f>
        <v>442416</v>
      </c>
      <c r="D72" s="55">
        <f>SUM(D73)</f>
        <v>0</v>
      </c>
      <c r="E72" s="55">
        <v>0</v>
      </c>
    </row>
    <row r="73" spans="1:5" x14ac:dyDescent="0.25">
      <c r="A73" s="57" t="s">
        <v>170</v>
      </c>
      <c r="B73" s="58">
        <f>SUM(B74)</f>
        <v>442416</v>
      </c>
      <c r="C73" s="58">
        <f t="shared" si="7"/>
        <v>442416</v>
      </c>
      <c r="D73" s="58">
        <f>SUM(D74)</f>
        <v>0</v>
      </c>
      <c r="E73" s="58">
        <v>0</v>
      </c>
    </row>
    <row r="74" spans="1:5" x14ac:dyDescent="0.25">
      <c r="A74" s="26" t="s">
        <v>171</v>
      </c>
      <c r="B74" s="27">
        <f>SUM(B75)</f>
        <v>442416</v>
      </c>
      <c r="C74" s="27">
        <f t="shared" si="7"/>
        <v>442416</v>
      </c>
      <c r="D74" s="27">
        <f>SUM(D75)</f>
        <v>0</v>
      </c>
      <c r="E74" s="27">
        <v>0</v>
      </c>
    </row>
    <row r="75" spans="1:5" x14ac:dyDescent="0.25">
      <c r="A75" s="44" t="s">
        <v>172</v>
      </c>
      <c r="B75" s="27">
        <v>442416</v>
      </c>
      <c r="C75" s="27">
        <f t="shared" si="7"/>
        <v>442416</v>
      </c>
      <c r="D75" s="27">
        <f>SUM(D76)</f>
        <v>0</v>
      </c>
      <c r="E75" s="27">
        <v>0</v>
      </c>
    </row>
    <row r="76" spans="1:5" x14ac:dyDescent="0.25">
      <c r="A76" s="45" t="s">
        <v>173</v>
      </c>
      <c r="B76" s="28"/>
      <c r="C76" s="28">
        <f t="shared" si="7"/>
        <v>0</v>
      </c>
      <c r="D76" s="28">
        <v>0</v>
      </c>
      <c r="E76" s="28">
        <v>0</v>
      </c>
    </row>
    <row r="77" spans="1:5" x14ac:dyDescent="0.25">
      <c r="A77" s="54" t="s">
        <v>110</v>
      </c>
      <c r="B77" s="55">
        <f>SUM(B78+B83)</f>
        <v>3316654</v>
      </c>
      <c r="C77" s="55">
        <f>SUM(C78+C83)</f>
        <v>3316654</v>
      </c>
      <c r="D77" s="55">
        <f>SUM(D78+D83)</f>
        <v>2120540.84</v>
      </c>
      <c r="E77" s="56">
        <f>SUM(E78)</f>
        <v>66.153761980830666</v>
      </c>
    </row>
    <row r="78" spans="1:5" x14ac:dyDescent="0.25">
      <c r="A78" s="54" t="s">
        <v>111</v>
      </c>
      <c r="B78" s="55">
        <f t="shared" ref="B78:D79" si="8">SUM(B79)</f>
        <v>125200</v>
      </c>
      <c r="C78" s="55">
        <f t="shared" si="8"/>
        <v>125200</v>
      </c>
      <c r="D78" s="55">
        <f t="shared" si="8"/>
        <v>82824.509999999995</v>
      </c>
      <c r="E78" s="56">
        <f>SUM(D78/C78)*100</f>
        <v>66.153761980830666</v>
      </c>
    </row>
    <row r="79" spans="1:5" x14ac:dyDescent="0.25">
      <c r="A79" s="57" t="s">
        <v>42</v>
      </c>
      <c r="B79" s="58">
        <f t="shared" si="8"/>
        <v>125200</v>
      </c>
      <c r="C79" s="58">
        <f t="shared" si="8"/>
        <v>125200</v>
      </c>
      <c r="D79" s="58">
        <f t="shared" si="8"/>
        <v>82824.509999999995</v>
      </c>
      <c r="E79" s="59">
        <f>SUM(D79/C79)*100</f>
        <v>66.153761980830666</v>
      </c>
    </row>
    <row r="80" spans="1:5" x14ac:dyDescent="0.25">
      <c r="A80" s="26" t="s">
        <v>52</v>
      </c>
      <c r="B80" s="27">
        <f>SUM(B81)</f>
        <v>125200</v>
      </c>
      <c r="C80" s="27">
        <f>SUM(C81)</f>
        <v>125200</v>
      </c>
      <c r="D80" s="27">
        <f>SUM(D81)</f>
        <v>82824.509999999995</v>
      </c>
      <c r="E80" s="27">
        <f t="shared" ref="E80:E81" si="9">SUM(D80/C80)*100</f>
        <v>66.153761980830666</v>
      </c>
    </row>
    <row r="81" spans="1:5" x14ac:dyDescent="0.25">
      <c r="A81" s="26" t="s">
        <v>57</v>
      </c>
      <c r="B81" s="27">
        <v>125200</v>
      </c>
      <c r="C81" s="27">
        <f>SUM(B81)</f>
        <v>125200</v>
      </c>
      <c r="D81" s="27">
        <f>SUM(D82)</f>
        <v>82824.509999999995</v>
      </c>
      <c r="E81" s="27">
        <f t="shared" si="9"/>
        <v>66.153761980830666</v>
      </c>
    </row>
    <row r="82" spans="1:5" x14ac:dyDescent="0.25">
      <c r="A82" s="25" t="s">
        <v>59</v>
      </c>
      <c r="B82" s="28">
        <v>0</v>
      </c>
      <c r="C82" s="28">
        <v>0</v>
      </c>
      <c r="D82" s="28">
        <v>82824.509999999995</v>
      </c>
      <c r="E82" s="28">
        <v>0</v>
      </c>
    </row>
    <row r="83" spans="1:5" x14ac:dyDescent="0.25">
      <c r="A83" s="54" t="s">
        <v>116</v>
      </c>
      <c r="B83" s="55">
        <f>SUM(B84+B120)</f>
        <v>3191454</v>
      </c>
      <c r="C83" s="55">
        <f>SUM(C84+C120)</f>
        <v>3191454</v>
      </c>
      <c r="D83" s="55">
        <f>SUM(D84+D120)</f>
        <v>2037716.33</v>
      </c>
      <c r="E83" s="56">
        <f>SUM(D83/C83)*100</f>
        <v>63.84915245527587</v>
      </c>
    </row>
    <row r="84" spans="1:5" x14ac:dyDescent="0.25">
      <c r="A84" s="57" t="s">
        <v>42</v>
      </c>
      <c r="B84" s="58">
        <f>SUM(B85+B93+B116)</f>
        <v>3189154</v>
      </c>
      <c r="C84" s="58">
        <f>SUM(C85+C93+C116)</f>
        <v>3189154</v>
      </c>
      <c r="D84" s="58">
        <f>SUM(D85+D93+D116)</f>
        <v>1990299.3800000001</v>
      </c>
      <c r="E84" s="59">
        <f>SUM(D84/C84)*100</f>
        <v>62.408381031458504</v>
      </c>
    </row>
    <row r="85" spans="1:5" x14ac:dyDescent="0.25">
      <c r="A85" s="26" t="s">
        <v>43</v>
      </c>
      <c r="B85" s="27">
        <f>SUM(B86+B89+B91)</f>
        <v>2072572</v>
      </c>
      <c r="C85" s="27">
        <f>SUM(B85)</f>
        <v>2072572</v>
      </c>
      <c r="D85" s="27">
        <f>SUM(D86+D89+D91)</f>
        <v>1334196.8700000001</v>
      </c>
      <c r="E85" s="27">
        <f>SUM(D85/C85)*100</f>
        <v>64.373969637725509</v>
      </c>
    </row>
    <row r="86" spans="1:5" x14ac:dyDescent="0.25">
      <c r="A86" s="26" t="s">
        <v>44</v>
      </c>
      <c r="B86" s="27">
        <v>1239272</v>
      </c>
      <c r="C86" s="27">
        <f t="shared" ref="C86:C119" si="10">SUM(B86)</f>
        <v>1239272</v>
      </c>
      <c r="D86" s="27">
        <f>SUM(D87:D88)</f>
        <v>1134196.8700000001</v>
      </c>
      <c r="E86" s="27">
        <f t="shared" ref="E86:E117" si="11">SUM(D86/C86)*100</f>
        <v>91.521221329942108</v>
      </c>
    </row>
    <row r="87" spans="1:5" x14ac:dyDescent="0.25">
      <c r="A87" s="25" t="s">
        <v>45</v>
      </c>
      <c r="B87" s="28">
        <v>0</v>
      </c>
      <c r="C87" s="28">
        <f t="shared" si="10"/>
        <v>0</v>
      </c>
      <c r="D87" s="28">
        <v>1040006.18</v>
      </c>
      <c r="E87" s="28">
        <v>0</v>
      </c>
    </row>
    <row r="88" spans="1:5" x14ac:dyDescent="0.25">
      <c r="A88" s="25" t="s">
        <v>46</v>
      </c>
      <c r="B88" s="28">
        <v>0</v>
      </c>
      <c r="C88" s="28">
        <f t="shared" si="10"/>
        <v>0</v>
      </c>
      <c r="D88" s="28">
        <v>94190.69</v>
      </c>
      <c r="E88" s="28">
        <v>0</v>
      </c>
    </row>
    <row r="89" spans="1:5" x14ac:dyDescent="0.25">
      <c r="A89" s="26" t="s">
        <v>47</v>
      </c>
      <c r="B89" s="27">
        <v>83300</v>
      </c>
      <c r="C89" s="27">
        <f t="shared" si="10"/>
        <v>83300</v>
      </c>
      <c r="D89" s="27">
        <f>SUM(D90)</f>
        <v>0</v>
      </c>
      <c r="E89" s="27">
        <f t="shared" si="11"/>
        <v>0</v>
      </c>
    </row>
    <row r="90" spans="1:5" x14ac:dyDescent="0.25">
      <c r="A90" s="25" t="s">
        <v>48</v>
      </c>
      <c r="B90" s="28">
        <v>0</v>
      </c>
      <c r="C90" s="28">
        <f t="shared" si="10"/>
        <v>0</v>
      </c>
      <c r="D90" s="28">
        <v>0</v>
      </c>
      <c r="E90" s="28">
        <v>0</v>
      </c>
    </row>
    <row r="91" spans="1:5" x14ac:dyDescent="0.25">
      <c r="A91" s="26" t="s">
        <v>49</v>
      </c>
      <c r="B91" s="27">
        <v>750000</v>
      </c>
      <c r="C91" s="27">
        <f t="shared" si="10"/>
        <v>750000</v>
      </c>
      <c r="D91" s="27">
        <f>SUM(D92)</f>
        <v>200000</v>
      </c>
      <c r="E91" s="27">
        <f t="shared" si="11"/>
        <v>26.666666666666668</v>
      </c>
    </row>
    <row r="92" spans="1:5" x14ac:dyDescent="0.25">
      <c r="A92" s="25" t="s">
        <v>50</v>
      </c>
      <c r="B92" s="28">
        <v>0</v>
      </c>
      <c r="C92" s="28">
        <f t="shared" si="10"/>
        <v>0</v>
      </c>
      <c r="D92" s="28">
        <v>200000</v>
      </c>
      <c r="E92" s="28">
        <v>0</v>
      </c>
    </row>
    <row r="93" spans="1:5" x14ac:dyDescent="0.25">
      <c r="A93" s="26" t="s">
        <v>52</v>
      </c>
      <c r="B93" s="27">
        <f>SUM(B94+B97+B103+B112)</f>
        <v>1109482</v>
      </c>
      <c r="C93" s="27">
        <f t="shared" si="10"/>
        <v>1109482</v>
      </c>
      <c r="D93" s="27">
        <f>SUM(D94+D97+D103+D112)</f>
        <v>651389.96</v>
      </c>
      <c r="E93" s="27">
        <f t="shared" si="11"/>
        <v>58.711178730254296</v>
      </c>
    </row>
    <row r="94" spans="1:5" x14ac:dyDescent="0.25">
      <c r="A94" s="26" t="s">
        <v>53</v>
      </c>
      <c r="B94" s="27">
        <v>8500</v>
      </c>
      <c r="C94" s="27">
        <f t="shared" si="10"/>
        <v>8500</v>
      </c>
      <c r="D94" s="27">
        <f>SUM(D95:D96)</f>
        <v>8701.2999999999993</v>
      </c>
      <c r="E94" s="27">
        <f t="shared" si="11"/>
        <v>102.36823529411765</v>
      </c>
    </row>
    <row r="95" spans="1:5" x14ac:dyDescent="0.25">
      <c r="A95" s="25" t="s">
        <v>54</v>
      </c>
      <c r="B95" s="28">
        <v>0</v>
      </c>
      <c r="C95" s="28">
        <f t="shared" si="10"/>
        <v>0</v>
      </c>
      <c r="D95" s="28">
        <v>4368.8</v>
      </c>
      <c r="E95" s="28">
        <v>0</v>
      </c>
    </row>
    <row r="96" spans="1:5" x14ac:dyDescent="0.25">
      <c r="A96" s="25" t="s">
        <v>56</v>
      </c>
      <c r="B96" s="28">
        <v>0</v>
      </c>
      <c r="C96" s="28">
        <f t="shared" si="10"/>
        <v>0</v>
      </c>
      <c r="D96" s="28">
        <v>4332.5</v>
      </c>
      <c r="E96" s="28">
        <v>0</v>
      </c>
    </row>
    <row r="97" spans="1:5" x14ac:dyDescent="0.25">
      <c r="A97" s="26" t="s">
        <v>57</v>
      </c>
      <c r="B97" s="27">
        <v>579900</v>
      </c>
      <c r="C97" s="27">
        <f t="shared" si="10"/>
        <v>579900</v>
      </c>
      <c r="D97" s="27">
        <f>SUM(D98:D102)</f>
        <v>391002.92000000004</v>
      </c>
      <c r="E97" s="27">
        <f t="shared" si="11"/>
        <v>67.42592171063977</v>
      </c>
    </row>
    <row r="98" spans="1:5" x14ac:dyDescent="0.25">
      <c r="A98" s="25" t="s">
        <v>58</v>
      </c>
      <c r="B98" s="28">
        <v>0</v>
      </c>
      <c r="C98" s="28">
        <f t="shared" si="10"/>
        <v>0</v>
      </c>
      <c r="D98" s="28">
        <v>52825.15</v>
      </c>
      <c r="E98" s="28">
        <v>0</v>
      </c>
    </row>
    <row r="99" spans="1:5" x14ac:dyDescent="0.25">
      <c r="A99" s="25" t="s">
        <v>59</v>
      </c>
      <c r="B99" s="28">
        <v>0</v>
      </c>
      <c r="C99" s="28">
        <f t="shared" si="10"/>
        <v>0</v>
      </c>
      <c r="D99" s="28">
        <v>35923.43</v>
      </c>
      <c r="E99" s="28">
        <v>0</v>
      </c>
    </row>
    <row r="100" spans="1:5" x14ac:dyDescent="0.25">
      <c r="A100" s="25" t="s">
        <v>60</v>
      </c>
      <c r="B100" s="28">
        <v>0</v>
      </c>
      <c r="C100" s="28">
        <f t="shared" si="10"/>
        <v>0</v>
      </c>
      <c r="D100" s="28">
        <v>292577.51</v>
      </c>
      <c r="E100" s="28">
        <v>0</v>
      </c>
    </row>
    <row r="101" spans="1:5" x14ac:dyDescent="0.25">
      <c r="A101" s="25" t="s">
        <v>61</v>
      </c>
      <c r="B101" s="28">
        <v>0</v>
      </c>
      <c r="C101" s="28">
        <f t="shared" si="10"/>
        <v>0</v>
      </c>
      <c r="D101" s="28">
        <v>9676.83</v>
      </c>
      <c r="E101" s="28">
        <v>0</v>
      </c>
    </row>
    <row r="102" spans="1:5" x14ac:dyDescent="0.25">
      <c r="A102" s="25" t="s">
        <v>62</v>
      </c>
      <c r="B102" s="28">
        <v>0</v>
      </c>
      <c r="C102" s="28">
        <f t="shared" si="10"/>
        <v>0</v>
      </c>
      <c r="D102" s="28">
        <v>0</v>
      </c>
      <c r="E102" s="28">
        <v>0</v>
      </c>
    </row>
    <row r="103" spans="1:5" x14ac:dyDescent="0.25">
      <c r="A103" s="26" t="s">
        <v>63</v>
      </c>
      <c r="B103" s="27">
        <v>451232</v>
      </c>
      <c r="C103" s="27">
        <f t="shared" si="10"/>
        <v>451232</v>
      </c>
      <c r="D103" s="27">
        <f>SUM(D104:D111)</f>
        <v>228652.65</v>
      </c>
      <c r="E103" s="27">
        <f t="shared" si="11"/>
        <v>50.672968672434578</v>
      </c>
    </row>
    <row r="104" spans="1:5" x14ac:dyDescent="0.25">
      <c r="A104" s="25" t="s">
        <v>64</v>
      </c>
      <c r="B104" s="28">
        <v>0</v>
      </c>
      <c r="C104" s="28">
        <f t="shared" si="10"/>
        <v>0</v>
      </c>
      <c r="D104" s="28">
        <v>13532.65</v>
      </c>
      <c r="E104" s="28">
        <v>0</v>
      </c>
    </row>
    <row r="105" spans="1:5" x14ac:dyDescent="0.25">
      <c r="A105" s="25" t="s">
        <v>65</v>
      </c>
      <c r="B105" s="28">
        <v>0</v>
      </c>
      <c r="C105" s="28">
        <f t="shared" si="10"/>
        <v>0</v>
      </c>
      <c r="D105" s="28">
        <v>61791.96</v>
      </c>
      <c r="E105" s="28">
        <v>0</v>
      </c>
    </row>
    <row r="106" spans="1:5" x14ac:dyDescent="0.25">
      <c r="A106" s="25" t="s">
        <v>67</v>
      </c>
      <c r="B106" s="28">
        <v>0</v>
      </c>
      <c r="C106" s="28">
        <f t="shared" si="10"/>
        <v>0</v>
      </c>
      <c r="D106" s="28">
        <v>62262.35</v>
      </c>
      <c r="E106" s="28">
        <v>0</v>
      </c>
    </row>
    <row r="107" spans="1:5" x14ac:dyDescent="0.25">
      <c r="A107" s="25" t="s">
        <v>68</v>
      </c>
      <c r="B107" s="28">
        <v>0</v>
      </c>
      <c r="C107" s="28">
        <f t="shared" si="10"/>
        <v>0</v>
      </c>
      <c r="D107" s="28">
        <v>19885.939999999999</v>
      </c>
      <c r="E107" s="28">
        <v>0</v>
      </c>
    </row>
    <row r="108" spans="1:5" x14ac:dyDescent="0.25">
      <c r="A108" s="25" t="s">
        <v>69</v>
      </c>
      <c r="B108" s="28">
        <v>0</v>
      </c>
      <c r="C108" s="28">
        <f t="shared" si="10"/>
        <v>0</v>
      </c>
      <c r="D108" s="28">
        <v>6698.52</v>
      </c>
      <c r="E108" s="28">
        <v>0</v>
      </c>
    </row>
    <row r="109" spans="1:5" x14ac:dyDescent="0.25">
      <c r="A109" s="25" t="s">
        <v>70</v>
      </c>
      <c r="B109" s="28">
        <v>0</v>
      </c>
      <c r="C109" s="28">
        <f t="shared" si="10"/>
        <v>0</v>
      </c>
      <c r="D109" s="28">
        <v>42236.13</v>
      </c>
      <c r="E109" s="28">
        <v>0</v>
      </c>
    </row>
    <row r="110" spans="1:5" x14ac:dyDescent="0.25">
      <c r="A110" s="25" t="s">
        <v>71</v>
      </c>
      <c r="B110" s="28">
        <v>0</v>
      </c>
      <c r="C110" s="28">
        <f t="shared" si="10"/>
        <v>0</v>
      </c>
      <c r="D110" s="28">
        <v>20837.939999999999</v>
      </c>
      <c r="E110" s="28">
        <v>0</v>
      </c>
    </row>
    <row r="111" spans="1:5" x14ac:dyDescent="0.25">
      <c r="A111" s="25" t="s">
        <v>72</v>
      </c>
      <c r="B111" s="28">
        <v>0</v>
      </c>
      <c r="C111" s="28">
        <f t="shared" si="10"/>
        <v>0</v>
      </c>
      <c r="D111" s="28">
        <v>1407.16</v>
      </c>
      <c r="E111" s="28">
        <v>0</v>
      </c>
    </row>
    <row r="112" spans="1:5" x14ac:dyDescent="0.25">
      <c r="A112" s="26" t="s">
        <v>75</v>
      </c>
      <c r="B112" s="27">
        <v>69850</v>
      </c>
      <c r="C112" s="27">
        <f t="shared" si="10"/>
        <v>69850</v>
      </c>
      <c r="D112" s="27">
        <f>SUM(D113:D115)</f>
        <v>23033.09</v>
      </c>
      <c r="E112" s="27">
        <f t="shared" si="11"/>
        <v>32.975075161059415</v>
      </c>
    </row>
    <row r="113" spans="1:5" x14ac:dyDescent="0.25">
      <c r="A113" s="25" t="s">
        <v>79</v>
      </c>
      <c r="B113" s="28">
        <v>0</v>
      </c>
      <c r="C113" s="28">
        <f t="shared" si="10"/>
        <v>0</v>
      </c>
      <c r="D113" s="28">
        <v>1288.6099999999999</v>
      </c>
      <c r="E113" s="28">
        <v>0</v>
      </c>
    </row>
    <row r="114" spans="1:5" x14ac:dyDescent="0.25">
      <c r="A114" s="25" t="s">
        <v>80</v>
      </c>
      <c r="B114" s="28">
        <v>0</v>
      </c>
      <c r="C114" s="28">
        <f t="shared" si="10"/>
        <v>0</v>
      </c>
      <c r="D114" s="28">
        <v>455.8</v>
      </c>
      <c r="E114" s="28">
        <v>0</v>
      </c>
    </row>
    <row r="115" spans="1:5" x14ac:dyDescent="0.25">
      <c r="A115" s="25" t="s">
        <v>82</v>
      </c>
      <c r="B115" s="28">
        <v>0</v>
      </c>
      <c r="C115" s="28">
        <f t="shared" si="10"/>
        <v>0</v>
      </c>
      <c r="D115" s="28">
        <v>21288.68</v>
      </c>
      <c r="E115" s="28">
        <v>0</v>
      </c>
    </row>
    <row r="116" spans="1:5" x14ac:dyDescent="0.25">
      <c r="A116" s="26" t="s">
        <v>83</v>
      </c>
      <c r="B116" s="27">
        <f>SUM(B117)</f>
        <v>7100</v>
      </c>
      <c r="C116" s="27">
        <f t="shared" si="10"/>
        <v>7100</v>
      </c>
      <c r="D116" s="27">
        <f>SUM(D117)</f>
        <v>4712.55</v>
      </c>
      <c r="E116" s="27">
        <f t="shared" si="11"/>
        <v>66.373943661971836</v>
      </c>
    </row>
    <row r="117" spans="1:5" x14ac:dyDescent="0.25">
      <c r="A117" s="26" t="s">
        <v>86</v>
      </c>
      <c r="B117" s="27">
        <v>7100</v>
      </c>
      <c r="C117" s="27">
        <f t="shared" si="10"/>
        <v>7100</v>
      </c>
      <c r="D117" s="27">
        <f>SUM(D118:D119)</f>
        <v>4712.55</v>
      </c>
      <c r="E117" s="27">
        <f t="shared" si="11"/>
        <v>66.373943661971836</v>
      </c>
    </row>
    <row r="118" spans="1:5" x14ac:dyDescent="0.25">
      <c r="A118" s="25" t="s">
        <v>87</v>
      </c>
      <c r="B118" s="28">
        <v>0</v>
      </c>
      <c r="C118" s="28">
        <f t="shared" si="10"/>
        <v>0</v>
      </c>
      <c r="D118" s="28">
        <v>4712.55</v>
      </c>
      <c r="E118" s="28">
        <v>0</v>
      </c>
    </row>
    <row r="119" spans="1:5" x14ac:dyDescent="0.25">
      <c r="A119" s="25" t="s">
        <v>89</v>
      </c>
      <c r="B119" s="28">
        <v>0</v>
      </c>
      <c r="C119" s="28">
        <f t="shared" si="10"/>
        <v>0</v>
      </c>
      <c r="D119" s="28">
        <v>0</v>
      </c>
      <c r="E119" s="28"/>
    </row>
    <row r="120" spans="1:5" x14ac:dyDescent="0.25">
      <c r="A120" s="57" t="s">
        <v>91</v>
      </c>
      <c r="B120" s="58">
        <f>SUM(B121+B124)</f>
        <v>2300</v>
      </c>
      <c r="C120" s="58">
        <f>SUM(C121+C124)</f>
        <v>2300</v>
      </c>
      <c r="D120" s="58">
        <f>SUM(D121+D124)</f>
        <v>47416.950000000004</v>
      </c>
      <c r="E120" s="59">
        <v>0</v>
      </c>
    </row>
    <row r="121" spans="1:5" x14ac:dyDescent="0.25">
      <c r="A121" s="26" t="s">
        <v>92</v>
      </c>
      <c r="B121" s="27">
        <f t="shared" ref="B121" si="12">SUM(B122)</f>
        <v>800</v>
      </c>
      <c r="C121" s="27">
        <f>SUM(B121)</f>
        <v>800</v>
      </c>
      <c r="D121" s="27">
        <f>SUM(D122)</f>
        <v>446.62</v>
      </c>
      <c r="E121" s="27">
        <v>0</v>
      </c>
    </row>
    <row r="122" spans="1:5" x14ac:dyDescent="0.25">
      <c r="A122" s="26" t="s">
        <v>93</v>
      </c>
      <c r="B122" s="27">
        <v>800</v>
      </c>
      <c r="C122" s="27">
        <f t="shared" ref="C122:C128" si="13">SUM(B122)</f>
        <v>800</v>
      </c>
      <c r="D122" s="27">
        <f>SUM(D123)</f>
        <v>446.62</v>
      </c>
      <c r="E122" s="27">
        <v>0</v>
      </c>
    </row>
    <row r="123" spans="1:5" x14ac:dyDescent="0.25">
      <c r="A123" s="25" t="s">
        <v>94</v>
      </c>
      <c r="B123" s="28">
        <v>0</v>
      </c>
      <c r="C123" s="28">
        <f t="shared" si="13"/>
        <v>0</v>
      </c>
      <c r="D123" s="28">
        <v>446.62</v>
      </c>
      <c r="E123" s="28">
        <v>0</v>
      </c>
    </row>
    <row r="124" spans="1:5" x14ac:dyDescent="0.25">
      <c r="A124" s="26" t="s">
        <v>95</v>
      </c>
      <c r="B124" s="27">
        <f>SUM(B125)</f>
        <v>1500</v>
      </c>
      <c r="C124" s="27">
        <f t="shared" si="13"/>
        <v>1500</v>
      </c>
      <c r="D124" s="27">
        <f>SUM(D125)</f>
        <v>46970.33</v>
      </c>
      <c r="E124" s="27">
        <v>0</v>
      </c>
    </row>
    <row r="125" spans="1:5" x14ac:dyDescent="0.25">
      <c r="A125" s="26" t="s">
        <v>96</v>
      </c>
      <c r="B125" s="27">
        <v>1500</v>
      </c>
      <c r="C125" s="27">
        <f t="shared" si="13"/>
        <v>1500</v>
      </c>
      <c r="D125" s="27">
        <f>SUM(D126:D128)</f>
        <v>46970.33</v>
      </c>
      <c r="E125" s="27">
        <v>0</v>
      </c>
    </row>
    <row r="126" spans="1:5" x14ac:dyDescent="0.25">
      <c r="A126" s="25" t="s">
        <v>97</v>
      </c>
      <c r="B126" s="28">
        <v>0</v>
      </c>
      <c r="C126" s="28">
        <f t="shared" si="13"/>
        <v>0</v>
      </c>
      <c r="D126" s="28">
        <v>44981.94</v>
      </c>
      <c r="E126" s="28">
        <v>0</v>
      </c>
    </row>
    <row r="127" spans="1:5" x14ac:dyDescent="0.25">
      <c r="A127" s="25" t="s">
        <v>99</v>
      </c>
      <c r="B127" s="28">
        <v>0</v>
      </c>
      <c r="C127" s="28">
        <f t="shared" si="13"/>
        <v>0</v>
      </c>
      <c r="D127" s="28">
        <v>1988.39</v>
      </c>
      <c r="E127" s="28">
        <v>0</v>
      </c>
    </row>
    <row r="128" spans="1:5" x14ac:dyDescent="0.25">
      <c r="A128" s="25" t="s">
        <v>100</v>
      </c>
      <c r="B128" s="28">
        <v>0</v>
      </c>
      <c r="C128" s="28">
        <f t="shared" si="13"/>
        <v>0</v>
      </c>
      <c r="D128" s="28">
        <v>0</v>
      </c>
      <c r="E128" s="28">
        <v>0</v>
      </c>
    </row>
    <row r="129" spans="1:5" x14ac:dyDescent="0.25">
      <c r="A129" s="54" t="s">
        <v>175</v>
      </c>
      <c r="B129" s="55">
        <f>SUM(B131)</f>
        <v>0</v>
      </c>
      <c r="C129" s="55">
        <f>SUM(C131)</f>
        <v>0</v>
      </c>
      <c r="D129" s="55">
        <f>SUM(D130)</f>
        <v>1550</v>
      </c>
      <c r="E129" s="55">
        <v>0</v>
      </c>
    </row>
    <row r="130" spans="1:5" x14ac:dyDescent="0.25">
      <c r="A130" s="54" t="s">
        <v>176</v>
      </c>
      <c r="B130" s="55">
        <v>0</v>
      </c>
      <c r="C130" s="55">
        <v>0</v>
      </c>
      <c r="D130" s="55">
        <f>SUM(D131)</f>
        <v>1550</v>
      </c>
      <c r="E130" s="55">
        <v>0</v>
      </c>
    </row>
    <row r="131" spans="1:5" x14ac:dyDescent="0.25">
      <c r="A131" s="26" t="s">
        <v>42</v>
      </c>
      <c r="B131" s="27">
        <f t="shared" ref="B131:D132" si="14">SUM(B132)</f>
        <v>0</v>
      </c>
      <c r="C131" s="27">
        <f t="shared" si="14"/>
        <v>0</v>
      </c>
      <c r="D131" s="27">
        <f t="shared" si="14"/>
        <v>1550</v>
      </c>
      <c r="E131" s="27">
        <v>0</v>
      </c>
    </row>
    <row r="132" spans="1:5" x14ac:dyDescent="0.25">
      <c r="A132" s="26" t="s">
        <v>52</v>
      </c>
      <c r="B132" s="27">
        <f t="shared" si="14"/>
        <v>0</v>
      </c>
      <c r="C132" s="27">
        <f t="shared" si="14"/>
        <v>0</v>
      </c>
      <c r="D132" s="27">
        <f t="shared" si="14"/>
        <v>1550</v>
      </c>
      <c r="E132" s="27">
        <v>0</v>
      </c>
    </row>
    <row r="133" spans="1:5" x14ac:dyDescent="0.25">
      <c r="A133" s="26" t="s">
        <v>53</v>
      </c>
      <c r="B133" s="27">
        <f>SUM(B135)</f>
        <v>0</v>
      </c>
      <c r="C133" s="27">
        <f>SUM(C135)</f>
        <v>0</v>
      </c>
      <c r="D133" s="27">
        <f>SUM(D134:D135)</f>
        <v>1550</v>
      </c>
      <c r="E133" s="27">
        <v>0</v>
      </c>
    </row>
    <row r="134" spans="1:5" x14ac:dyDescent="0.25">
      <c r="A134" s="25" t="s">
        <v>54</v>
      </c>
      <c r="B134" s="28">
        <v>0</v>
      </c>
      <c r="C134" s="28">
        <v>0</v>
      </c>
      <c r="D134" s="28">
        <v>990</v>
      </c>
      <c r="E134" s="28">
        <v>0</v>
      </c>
    </row>
    <row r="135" spans="1:5" x14ac:dyDescent="0.25">
      <c r="A135" s="25" t="s">
        <v>56</v>
      </c>
      <c r="B135" s="28">
        <v>0</v>
      </c>
      <c r="C135" s="28">
        <f>SUM(B135)</f>
        <v>0</v>
      </c>
      <c r="D135" s="28">
        <v>560</v>
      </c>
      <c r="E135" s="28">
        <v>0</v>
      </c>
    </row>
    <row r="136" spans="1:5" x14ac:dyDescent="0.25">
      <c r="A136" s="54" t="s">
        <v>114</v>
      </c>
      <c r="B136" s="55">
        <f t="shared" ref="B136:D138" si="15">SUM(B137)</f>
        <v>2655</v>
      </c>
      <c r="C136" s="55">
        <f t="shared" si="15"/>
        <v>2655</v>
      </c>
      <c r="D136" s="55">
        <f t="shared" si="15"/>
        <v>0</v>
      </c>
      <c r="E136" s="56">
        <v>0</v>
      </c>
    </row>
    <row r="137" spans="1:5" x14ac:dyDescent="0.25">
      <c r="A137" s="54" t="s">
        <v>115</v>
      </c>
      <c r="B137" s="55">
        <f t="shared" si="15"/>
        <v>2655</v>
      </c>
      <c r="C137" s="55">
        <f t="shared" si="15"/>
        <v>2655</v>
      </c>
      <c r="D137" s="55">
        <f t="shared" si="15"/>
        <v>0</v>
      </c>
      <c r="E137" s="56">
        <v>0</v>
      </c>
    </row>
    <row r="138" spans="1:5" x14ac:dyDescent="0.25">
      <c r="A138" s="57" t="s">
        <v>91</v>
      </c>
      <c r="B138" s="58">
        <f t="shared" si="15"/>
        <v>2655</v>
      </c>
      <c r="C138" s="58">
        <f t="shared" si="15"/>
        <v>2655</v>
      </c>
      <c r="D138" s="58">
        <f t="shared" si="15"/>
        <v>0</v>
      </c>
      <c r="E138" s="59">
        <v>0</v>
      </c>
    </row>
    <row r="139" spans="1:5" x14ac:dyDescent="0.25">
      <c r="A139" s="26" t="s">
        <v>101</v>
      </c>
      <c r="B139" s="27">
        <v>2655</v>
      </c>
      <c r="C139" s="27">
        <v>2655</v>
      </c>
      <c r="D139" s="27">
        <v>0</v>
      </c>
      <c r="E139" s="27">
        <v>0</v>
      </c>
    </row>
    <row r="140" spans="1:5" x14ac:dyDescent="0.25">
      <c r="A140" s="26" t="s">
        <v>102</v>
      </c>
      <c r="B140" s="27">
        <v>2655</v>
      </c>
      <c r="C140" s="27">
        <v>2655</v>
      </c>
      <c r="D140" s="27">
        <f>SUM(D141:D141)</f>
        <v>0</v>
      </c>
      <c r="E140" s="27">
        <v>0</v>
      </c>
    </row>
    <row r="141" spans="1:5" x14ac:dyDescent="0.25">
      <c r="A141" s="25" t="s">
        <v>103</v>
      </c>
      <c r="B141" s="28">
        <v>0</v>
      </c>
      <c r="C141" s="28">
        <v>0</v>
      </c>
      <c r="D141" s="28">
        <v>0</v>
      </c>
      <c r="E141" s="28">
        <v>0</v>
      </c>
    </row>
    <row r="142" spans="1:5" x14ac:dyDescent="0.25">
      <c r="A142" s="53" t="s">
        <v>138</v>
      </c>
      <c r="B142" s="60">
        <f>SUM(B143)</f>
        <v>9291</v>
      </c>
      <c r="C142" s="60">
        <f>SUM(C143)</f>
        <v>9291</v>
      </c>
      <c r="D142" s="60">
        <f>SUM(D143)</f>
        <v>2770.87</v>
      </c>
      <c r="E142" s="60">
        <v>0</v>
      </c>
    </row>
    <row r="143" spans="1:5" x14ac:dyDescent="0.25">
      <c r="A143" s="51" t="s">
        <v>139</v>
      </c>
      <c r="B143" s="52">
        <f t="shared" ref="B143:C146" si="16">SUM(B144)</f>
        <v>9291</v>
      </c>
      <c r="C143" s="52">
        <f t="shared" si="16"/>
        <v>9291</v>
      </c>
      <c r="D143" s="52">
        <f>SUM(D146)</f>
        <v>2770.87</v>
      </c>
      <c r="E143" s="52">
        <v>0</v>
      </c>
    </row>
    <row r="144" spans="1:5" x14ac:dyDescent="0.25">
      <c r="A144" s="54" t="s">
        <v>106</v>
      </c>
      <c r="B144" s="52">
        <f t="shared" si="16"/>
        <v>9291</v>
      </c>
      <c r="C144" s="52">
        <f t="shared" si="16"/>
        <v>9291</v>
      </c>
      <c r="D144" s="52">
        <f>SUM(D145)</f>
        <v>2770.87</v>
      </c>
      <c r="E144" s="52">
        <v>0</v>
      </c>
    </row>
    <row r="145" spans="1:5" x14ac:dyDescent="0.25">
      <c r="A145" s="54" t="s">
        <v>107</v>
      </c>
      <c r="B145" s="52">
        <f t="shared" si="16"/>
        <v>9291</v>
      </c>
      <c r="C145" s="52">
        <f t="shared" si="16"/>
        <v>9291</v>
      </c>
      <c r="D145" s="52">
        <f>SUM(D146)</f>
        <v>2770.87</v>
      </c>
      <c r="E145" s="52">
        <v>0</v>
      </c>
    </row>
    <row r="146" spans="1:5" x14ac:dyDescent="0.25">
      <c r="A146" s="57" t="s">
        <v>42</v>
      </c>
      <c r="B146" s="58">
        <f t="shared" si="16"/>
        <v>9291</v>
      </c>
      <c r="C146" s="58">
        <f t="shared" si="16"/>
        <v>9291</v>
      </c>
      <c r="D146" s="58">
        <f>SUM(D147)</f>
        <v>2770.87</v>
      </c>
      <c r="E146" s="59">
        <f>SUM(D146/C146)*100</f>
        <v>29.823162199978469</v>
      </c>
    </row>
    <row r="147" spans="1:5" x14ac:dyDescent="0.25">
      <c r="A147" s="26" t="s">
        <v>52</v>
      </c>
      <c r="B147" s="27">
        <f>SUM(B148+B150)</f>
        <v>9291</v>
      </c>
      <c r="C147" s="27">
        <f>SUM(C148+C150)</f>
        <v>9291</v>
      </c>
      <c r="D147" s="27">
        <f>SUM(D148+D150)</f>
        <v>2770.87</v>
      </c>
      <c r="E147" s="27">
        <f t="shared" ref="E147" si="17">SUM(D147/C147)*100</f>
        <v>29.823162199978469</v>
      </c>
    </row>
    <row r="148" spans="1:5" x14ac:dyDescent="0.25">
      <c r="A148" s="26" t="s">
        <v>57</v>
      </c>
      <c r="B148" s="27">
        <v>929</v>
      </c>
      <c r="C148" s="27">
        <v>929</v>
      </c>
      <c r="D148" s="27">
        <f>SUM(D149:D149)</f>
        <v>0</v>
      </c>
      <c r="E148" s="27">
        <v>0</v>
      </c>
    </row>
    <row r="149" spans="1:5" x14ac:dyDescent="0.25">
      <c r="A149" s="25" t="s">
        <v>60</v>
      </c>
      <c r="B149" s="28">
        <v>0</v>
      </c>
      <c r="C149" s="28">
        <v>0</v>
      </c>
      <c r="D149" s="28">
        <v>0</v>
      </c>
      <c r="E149" s="28">
        <v>0</v>
      </c>
    </row>
    <row r="150" spans="1:5" x14ac:dyDescent="0.25">
      <c r="A150" s="26" t="s">
        <v>63</v>
      </c>
      <c r="B150" s="27">
        <v>8362</v>
      </c>
      <c r="C150" s="27">
        <v>8362</v>
      </c>
      <c r="D150" s="27">
        <f>SUM(D151:D151)</f>
        <v>2770.87</v>
      </c>
      <c r="E150" s="27">
        <v>0</v>
      </c>
    </row>
    <row r="151" spans="1:5" x14ac:dyDescent="0.25">
      <c r="A151" s="25" t="s">
        <v>70</v>
      </c>
      <c r="B151" s="28">
        <v>0</v>
      </c>
      <c r="C151" s="28">
        <v>0</v>
      </c>
      <c r="D151" s="28">
        <v>2770.87</v>
      </c>
      <c r="E151" s="28">
        <v>0</v>
      </c>
    </row>
    <row r="152" spans="1:5" x14ac:dyDescent="0.25">
      <c r="A152" s="53" t="s">
        <v>140</v>
      </c>
      <c r="B152" s="60">
        <f>SUM(B153)</f>
        <v>212211</v>
      </c>
      <c r="C152" s="60">
        <f>SUM(C153)</f>
        <v>212211</v>
      </c>
      <c r="D152" s="60">
        <f>SUM(D153)</f>
        <v>22202.58</v>
      </c>
      <c r="E152" s="60">
        <f>SUM(D152/C152)*100</f>
        <v>10.462501943820067</v>
      </c>
    </row>
    <row r="153" spans="1:5" x14ac:dyDescent="0.25">
      <c r="A153" s="51" t="s">
        <v>141</v>
      </c>
      <c r="B153" s="52">
        <f>SUM(B156)</f>
        <v>212211</v>
      </c>
      <c r="C153" s="52">
        <f>SUM(C156)</f>
        <v>212211</v>
      </c>
      <c r="D153" s="52">
        <f t="shared" ref="D153:D158" si="18">SUM(D154)</f>
        <v>22202.58</v>
      </c>
      <c r="E153" s="52">
        <f t="shared" ref="E153:E155" si="19">SUM(D153/C153)*100</f>
        <v>10.462501943820067</v>
      </c>
    </row>
    <row r="154" spans="1:5" x14ac:dyDescent="0.25">
      <c r="A154" s="54" t="s">
        <v>106</v>
      </c>
      <c r="B154" s="55">
        <f t="shared" ref="B154:C156" si="20">SUM(B155)</f>
        <v>212211</v>
      </c>
      <c r="C154" s="55">
        <f t="shared" si="20"/>
        <v>212211</v>
      </c>
      <c r="D154" s="55">
        <f t="shared" si="18"/>
        <v>22202.58</v>
      </c>
      <c r="E154" s="56">
        <f t="shared" si="19"/>
        <v>10.462501943820067</v>
      </c>
    </row>
    <row r="155" spans="1:5" x14ac:dyDescent="0.25">
      <c r="A155" s="54" t="s">
        <v>117</v>
      </c>
      <c r="B155" s="55">
        <f t="shared" si="20"/>
        <v>212211</v>
      </c>
      <c r="C155" s="55">
        <f t="shared" si="20"/>
        <v>212211</v>
      </c>
      <c r="D155" s="55">
        <f t="shared" si="18"/>
        <v>22202.58</v>
      </c>
      <c r="E155" s="56">
        <f t="shared" si="19"/>
        <v>10.462501943820067</v>
      </c>
    </row>
    <row r="156" spans="1:5" x14ac:dyDescent="0.25">
      <c r="A156" s="57" t="s">
        <v>42</v>
      </c>
      <c r="B156" s="58">
        <f t="shared" si="20"/>
        <v>212211</v>
      </c>
      <c r="C156" s="58">
        <f t="shared" si="20"/>
        <v>212211</v>
      </c>
      <c r="D156" s="58">
        <f t="shared" si="18"/>
        <v>22202.58</v>
      </c>
      <c r="E156" s="59">
        <f>SUM(D156/C156)*100</f>
        <v>10.462501943820067</v>
      </c>
    </row>
    <row r="157" spans="1:5" x14ac:dyDescent="0.25">
      <c r="A157" s="26" t="s">
        <v>52</v>
      </c>
      <c r="B157" s="27">
        <f>SUM(B158)</f>
        <v>212211</v>
      </c>
      <c r="C157" s="27">
        <f>SUM(C158)</f>
        <v>212211</v>
      </c>
      <c r="D157" s="27">
        <f t="shared" si="18"/>
        <v>22202.58</v>
      </c>
      <c r="E157" s="27">
        <f t="shared" ref="E157:E158" si="21">SUM(D157/C157)*100</f>
        <v>10.462501943820067</v>
      </c>
    </row>
    <row r="158" spans="1:5" x14ac:dyDescent="0.25">
      <c r="A158" s="26" t="s">
        <v>63</v>
      </c>
      <c r="B158" s="27">
        <v>212211</v>
      </c>
      <c r="C158" s="27">
        <f>SUM(B158)</f>
        <v>212211</v>
      </c>
      <c r="D158" s="27">
        <f t="shared" si="18"/>
        <v>22202.58</v>
      </c>
      <c r="E158" s="27">
        <f t="shared" si="21"/>
        <v>10.462501943820067</v>
      </c>
    </row>
    <row r="159" spans="1:5" x14ac:dyDescent="0.25">
      <c r="A159" s="25" t="s">
        <v>65</v>
      </c>
      <c r="B159" s="28">
        <v>0</v>
      </c>
      <c r="C159" s="28">
        <v>0</v>
      </c>
      <c r="D159" s="28">
        <v>22202.58</v>
      </c>
      <c r="E159" s="28">
        <v>0</v>
      </c>
    </row>
    <row r="160" spans="1:5" x14ac:dyDescent="0.25">
      <c r="A160" s="53" t="s">
        <v>142</v>
      </c>
      <c r="B160" s="60">
        <f t="shared" ref="B160:D163" si="22">SUM(B161)</f>
        <v>96142</v>
      </c>
      <c r="C160" s="60">
        <f t="shared" si="22"/>
        <v>96142</v>
      </c>
      <c r="D160" s="60">
        <f t="shared" si="22"/>
        <v>20870.510000000002</v>
      </c>
      <c r="E160" s="60">
        <f>SUM(D160/C160)*100</f>
        <v>21.708004826194589</v>
      </c>
    </row>
    <row r="161" spans="1:5" x14ac:dyDescent="0.25">
      <c r="A161" s="51" t="s">
        <v>143</v>
      </c>
      <c r="B161" s="52">
        <f t="shared" si="22"/>
        <v>96142</v>
      </c>
      <c r="C161" s="52">
        <f t="shared" si="22"/>
        <v>96142</v>
      </c>
      <c r="D161" s="52">
        <f t="shared" si="22"/>
        <v>20870.510000000002</v>
      </c>
      <c r="E161" s="52">
        <f t="shared" ref="E161:E163" si="23">SUM(D161/C161)*100</f>
        <v>21.708004826194589</v>
      </c>
    </row>
    <row r="162" spans="1:5" x14ac:dyDescent="0.25">
      <c r="A162" s="54" t="s">
        <v>106</v>
      </c>
      <c r="B162" s="55">
        <f t="shared" si="22"/>
        <v>96142</v>
      </c>
      <c r="C162" s="55">
        <f t="shared" si="22"/>
        <v>96142</v>
      </c>
      <c r="D162" s="55">
        <f t="shared" si="22"/>
        <v>20870.510000000002</v>
      </c>
      <c r="E162" s="56">
        <f t="shared" si="23"/>
        <v>21.708004826194589</v>
      </c>
    </row>
    <row r="163" spans="1:5" x14ac:dyDescent="0.25">
      <c r="A163" s="54" t="s">
        <v>117</v>
      </c>
      <c r="B163" s="55">
        <f t="shared" si="22"/>
        <v>96142</v>
      </c>
      <c r="C163" s="55">
        <f t="shared" si="22"/>
        <v>96142</v>
      </c>
      <c r="D163" s="55">
        <f t="shared" si="22"/>
        <v>20870.510000000002</v>
      </c>
      <c r="E163" s="56">
        <f t="shared" si="23"/>
        <v>21.708004826194589</v>
      </c>
    </row>
    <row r="164" spans="1:5" x14ac:dyDescent="0.25">
      <c r="A164" s="57" t="s">
        <v>91</v>
      </c>
      <c r="B164" s="58">
        <f>SUM(B165+B168+B174)</f>
        <v>96142</v>
      </c>
      <c r="C164" s="58">
        <f>SUM(C165+C168+C174)</f>
        <v>96142</v>
      </c>
      <c r="D164" s="58">
        <f>SUM(D165+D168+D174)</f>
        <v>20870.510000000002</v>
      </c>
      <c r="E164" s="59">
        <f>SUM(D164/C164)*100</f>
        <v>21.708004826194589</v>
      </c>
    </row>
    <row r="165" spans="1:5" x14ac:dyDescent="0.25">
      <c r="A165" s="26" t="s">
        <v>92</v>
      </c>
      <c r="B165" s="27">
        <f>SUM(B166)</f>
        <v>2200</v>
      </c>
      <c r="C165" s="27">
        <f>SUM(B165)</f>
        <v>2200</v>
      </c>
      <c r="D165" s="27">
        <f>SUM(D166)</f>
        <v>1043.75</v>
      </c>
      <c r="E165" s="27">
        <f t="shared" ref="E165:E175" si="24">SUM(D165/C165)*100</f>
        <v>47.44318181818182</v>
      </c>
    </row>
    <row r="166" spans="1:5" x14ac:dyDescent="0.25">
      <c r="A166" s="26" t="s">
        <v>93</v>
      </c>
      <c r="B166" s="27">
        <v>2200</v>
      </c>
      <c r="C166" s="27">
        <f t="shared" ref="C166:C176" si="25">SUM(B166)</f>
        <v>2200</v>
      </c>
      <c r="D166" s="27">
        <f t="shared" ref="D166" si="26">SUM(D167)</f>
        <v>1043.75</v>
      </c>
      <c r="E166" s="27">
        <f t="shared" si="24"/>
        <v>47.44318181818182</v>
      </c>
    </row>
    <row r="167" spans="1:5" x14ac:dyDescent="0.25">
      <c r="A167" s="25" t="s">
        <v>94</v>
      </c>
      <c r="B167" s="28">
        <v>0</v>
      </c>
      <c r="C167" s="28">
        <f t="shared" si="25"/>
        <v>0</v>
      </c>
      <c r="D167" s="28">
        <v>1043.75</v>
      </c>
      <c r="E167" s="28">
        <v>0</v>
      </c>
    </row>
    <row r="168" spans="1:5" x14ac:dyDescent="0.25">
      <c r="A168" s="26" t="s">
        <v>95</v>
      </c>
      <c r="B168" s="27">
        <f>SUM(B169)</f>
        <v>65192</v>
      </c>
      <c r="C168" s="27">
        <f t="shared" si="25"/>
        <v>65192</v>
      </c>
      <c r="D168" s="27">
        <f>SUM(D169)</f>
        <v>19826.760000000002</v>
      </c>
      <c r="E168" s="27">
        <f t="shared" si="24"/>
        <v>30.412872745122105</v>
      </c>
    </row>
    <row r="169" spans="1:5" x14ac:dyDescent="0.25">
      <c r="A169" s="26" t="s">
        <v>96</v>
      </c>
      <c r="B169" s="27">
        <v>65192</v>
      </c>
      <c r="C169" s="27">
        <f t="shared" si="25"/>
        <v>65192</v>
      </c>
      <c r="D169" s="27">
        <f>SUM(D170:D173)</f>
        <v>19826.760000000002</v>
      </c>
      <c r="E169" s="27">
        <f t="shared" si="24"/>
        <v>30.412872745122105</v>
      </c>
    </row>
    <row r="170" spans="1:5" x14ac:dyDescent="0.25">
      <c r="A170" s="25" t="s">
        <v>97</v>
      </c>
      <c r="B170" s="28">
        <v>0</v>
      </c>
      <c r="C170" s="28">
        <f t="shared" si="25"/>
        <v>0</v>
      </c>
      <c r="D170" s="28">
        <v>2099.63</v>
      </c>
      <c r="E170" s="27">
        <v>0</v>
      </c>
    </row>
    <row r="171" spans="1:5" x14ac:dyDescent="0.25">
      <c r="A171" s="25" t="s">
        <v>153</v>
      </c>
      <c r="B171" s="28">
        <v>0</v>
      </c>
      <c r="C171" s="28">
        <f t="shared" si="25"/>
        <v>0</v>
      </c>
      <c r="D171" s="28">
        <v>0</v>
      </c>
      <c r="E171" s="27">
        <v>0</v>
      </c>
    </row>
    <row r="172" spans="1:5" x14ac:dyDescent="0.25">
      <c r="A172" s="25" t="s">
        <v>99</v>
      </c>
      <c r="B172" s="28">
        <v>0</v>
      </c>
      <c r="C172" s="28">
        <f t="shared" si="25"/>
        <v>0</v>
      </c>
      <c r="D172" s="28">
        <v>0</v>
      </c>
      <c r="E172" s="28">
        <v>0</v>
      </c>
    </row>
    <row r="173" spans="1:5" x14ac:dyDescent="0.25">
      <c r="A173" s="25" t="s">
        <v>100</v>
      </c>
      <c r="B173" s="28">
        <v>0</v>
      </c>
      <c r="C173" s="28">
        <f t="shared" si="25"/>
        <v>0</v>
      </c>
      <c r="D173" s="28">
        <v>17727.13</v>
      </c>
      <c r="E173" s="28">
        <v>0</v>
      </c>
    </row>
    <row r="174" spans="1:5" x14ac:dyDescent="0.25">
      <c r="A174" s="26" t="s">
        <v>101</v>
      </c>
      <c r="B174" s="27">
        <f>SUM(B175)</f>
        <v>28750</v>
      </c>
      <c r="C174" s="27">
        <f t="shared" si="25"/>
        <v>28750</v>
      </c>
      <c r="D174" s="27">
        <f t="shared" ref="D174:D175" si="27">SUM(D175)</f>
        <v>0</v>
      </c>
      <c r="E174" s="27">
        <f t="shared" si="24"/>
        <v>0</v>
      </c>
    </row>
    <row r="175" spans="1:5" x14ac:dyDescent="0.25">
      <c r="A175" s="26" t="s">
        <v>102</v>
      </c>
      <c r="B175" s="27">
        <v>28750</v>
      </c>
      <c r="C175" s="27">
        <f t="shared" si="25"/>
        <v>28750</v>
      </c>
      <c r="D175" s="27">
        <f t="shared" si="27"/>
        <v>0</v>
      </c>
      <c r="E175" s="27">
        <f t="shared" si="24"/>
        <v>0</v>
      </c>
    </row>
    <row r="176" spans="1:5" x14ac:dyDescent="0.25">
      <c r="A176" s="25" t="s">
        <v>103</v>
      </c>
      <c r="B176" s="28">
        <v>0</v>
      </c>
      <c r="C176" s="28">
        <f t="shared" si="25"/>
        <v>0</v>
      </c>
      <c r="D176" s="28">
        <v>0</v>
      </c>
      <c r="E176" s="28">
        <v>0</v>
      </c>
    </row>
    <row r="177" spans="1:5" x14ac:dyDescent="0.25">
      <c r="A177" s="53" t="s">
        <v>144</v>
      </c>
      <c r="B177" s="60">
        <f t="shared" ref="B177:D181" si="28">SUM(B178)</f>
        <v>265445</v>
      </c>
      <c r="C177" s="60">
        <f t="shared" si="28"/>
        <v>265445</v>
      </c>
      <c r="D177" s="60">
        <f t="shared" si="28"/>
        <v>168919.92</v>
      </c>
      <c r="E177" s="60">
        <f>SUM(D177/C177)*100</f>
        <v>63.63650473732789</v>
      </c>
    </row>
    <row r="178" spans="1:5" x14ac:dyDescent="0.25">
      <c r="A178" s="51" t="s">
        <v>145</v>
      </c>
      <c r="B178" s="52">
        <f t="shared" si="28"/>
        <v>265445</v>
      </c>
      <c r="C178" s="52">
        <f t="shared" si="28"/>
        <v>265445</v>
      </c>
      <c r="D178" s="52">
        <f t="shared" si="28"/>
        <v>168919.92</v>
      </c>
      <c r="E178" s="52">
        <f t="shared" ref="E178:E180" si="29">SUM(D178/C178)*100</f>
        <v>63.63650473732789</v>
      </c>
    </row>
    <row r="179" spans="1:5" x14ac:dyDescent="0.25">
      <c r="A179" s="54" t="s">
        <v>106</v>
      </c>
      <c r="B179" s="55">
        <f t="shared" si="28"/>
        <v>265445</v>
      </c>
      <c r="C179" s="55">
        <f t="shared" si="28"/>
        <v>265445</v>
      </c>
      <c r="D179" s="55">
        <f t="shared" si="28"/>
        <v>168919.92</v>
      </c>
      <c r="E179" s="56">
        <f t="shared" si="29"/>
        <v>63.63650473732789</v>
      </c>
    </row>
    <row r="180" spans="1:5" x14ac:dyDescent="0.25">
      <c r="A180" s="54" t="s">
        <v>117</v>
      </c>
      <c r="B180" s="55">
        <f t="shared" si="28"/>
        <v>265445</v>
      </c>
      <c r="C180" s="55">
        <f t="shared" si="28"/>
        <v>265445</v>
      </c>
      <c r="D180" s="55">
        <f t="shared" si="28"/>
        <v>168919.92</v>
      </c>
      <c r="E180" s="56">
        <f t="shared" si="29"/>
        <v>63.63650473732789</v>
      </c>
    </row>
    <row r="181" spans="1:5" x14ac:dyDescent="0.25">
      <c r="A181" s="57" t="s">
        <v>128</v>
      </c>
      <c r="B181" s="58">
        <f t="shared" si="28"/>
        <v>265445</v>
      </c>
      <c r="C181" s="58">
        <f t="shared" si="28"/>
        <v>265445</v>
      </c>
      <c r="D181" s="58">
        <f t="shared" si="28"/>
        <v>168919.92</v>
      </c>
      <c r="E181" s="59">
        <f>SUM(D181/C181)*100</f>
        <v>63.63650473732789</v>
      </c>
    </row>
    <row r="182" spans="1:5" x14ac:dyDescent="0.25">
      <c r="A182" s="26" t="s">
        <v>129</v>
      </c>
      <c r="B182" s="27">
        <v>265445</v>
      </c>
      <c r="C182" s="27">
        <v>265445</v>
      </c>
      <c r="D182" s="27">
        <f>SUM(D183)</f>
        <v>168919.92</v>
      </c>
      <c r="E182" s="27">
        <f t="shared" ref="E182:E183" si="30">SUM(D182/C182)*100</f>
        <v>63.63650473732789</v>
      </c>
    </row>
    <row r="183" spans="1:5" ht="30" x14ac:dyDescent="0.25">
      <c r="A183" s="44" t="s">
        <v>130</v>
      </c>
      <c r="B183" s="27">
        <v>265445</v>
      </c>
      <c r="C183" s="27">
        <v>265445</v>
      </c>
      <c r="D183" s="27">
        <f>SUM(D184)</f>
        <v>168919.92</v>
      </c>
      <c r="E183" s="27">
        <f t="shared" si="30"/>
        <v>63.63650473732789</v>
      </c>
    </row>
    <row r="184" spans="1:5" ht="30" x14ac:dyDescent="0.25">
      <c r="A184" s="45" t="s">
        <v>131</v>
      </c>
      <c r="B184" s="28">
        <v>0</v>
      </c>
      <c r="C184" s="28">
        <v>0</v>
      </c>
      <c r="D184" s="28">
        <v>168919.92</v>
      </c>
      <c r="E184" s="28">
        <v>0</v>
      </c>
    </row>
    <row r="185" spans="1:5" x14ac:dyDescent="0.25">
      <c r="A185" s="53" t="s">
        <v>167</v>
      </c>
      <c r="B185" s="60">
        <f>SUM(B186)</f>
        <v>26544</v>
      </c>
      <c r="C185" s="60">
        <f>SUM(C186)</f>
        <v>26544</v>
      </c>
      <c r="D185" s="60">
        <f>SUM(D186)</f>
        <v>0</v>
      </c>
      <c r="E185" s="60">
        <v>0</v>
      </c>
    </row>
    <row r="186" spans="1:5" x14ac:dyDescent="0.25">
      <c r="A186" s="51" t="s">
        <v>168</v>
      </c>
      <c r="B186" s="52">
        <f t="shared" ref="B186:C186" si="31">SUM(B187)</f>
        <v>26544</v>
      </c>
      <c r="C186" s="52">
        <f t="shared" si="31"/>
        <v>26544</v>
      </c>
      <c r="D186" s="52">
        <f>SUM(D188)</f>
        <v>0</v>
      </c>
      <c r="E186" s="52">
        <v>0</v>
      </c>
    </row>
    <row r="187" spans="1:5" x14ac:dyDescent="0.25">
      <c r="A187" s="54" t="s">
        <v>106</v>
      </c>
      <c r="B187" s="55">
        <f>SUM(B188)</f>
        <v>26544</v>
      </c>
      <c r="C187" s="55">
        <f>SUM(C188)</f>
        <v>26544</v>
      </c>
      <c r="D187" s="55">
        <f>SUM(D188)</f>
        <v>0</v>
      </c>
      <c r="E187" s="56">
        <v>0</v>
      </c>
    </row>
    <row r="188" spans="1:5" x14ac:dyDescent="0.25">
      <c r="A188" s="57" t="s">
        <v>91</v>
      </c>
      <c r="B188" s="58">
        <f>SUM(B189+B192)</f>
        <v>26544</v>
      </c>
      <c r="C188" s="58">
        <f>SUM(C189+C192)</f>
        <v>26544</v>
      </c>
      <c r="D188" s="58">
        <f>SUM(D189)</f>
        <v>0</v>
      </c>
      <c r="E188" s="59">
        <f>SUM(D188/C188)*100</f>
        <v>0</v>
      </c>
    </row>
    <row r="189" spans="1:5" x14ac:dyDescent="0.25">
      <c r="A189" s="26" t="s">
        <v>95</v>
      </c>
      <c r="B189" s="27">
        <f>SUM(B190)</f>
        <v>5000</v>
      </c>
      <c r="C189" s="27">
        <f>SUM(B189)</f>
        <v>5000</v>
      </c>
      <c r="D189" s="27">
        <f>SUM(D190)</f>
        <v>0</v>
      </c>
      <c r="E189" s="27">
        <f t="shared" ref="E189:E193" si="32">SUM(D189/C189)*100</f>
        <v>0</v>
      </c>
    </row>
    <row r="190" spans="1:5" x14ac:dyDescent="0.25">
      <c r="A190" s="26" t="s">
        <v>96</v>
      </c>
      <c r="B190" s="27">
        <v>5000</v>
      </c>
      <c r="C190" s="27">
        <f t="shared" ref="C190:C194" si="33">SUM(B190)</f>
        <v>5000</v>
      </c>
      <c r="D190" s="27">
        <f>SUM(D191:D191)</f>
        <v>0</v>
      </c>
      <c r="E190" s="27">
        <f t="shared" si="32"/>
        <v>0</v>
      </c>
    </row>
    <row r="191" spans="1:5" x14ac:dyDescent="0.25">
      <c r="A191" s="25" t="s">
        <v>100</v>
      </c>
      <c r="B191" s="28">
        <v>0</v>
      </c>
      <c r="C191" s="28">
        <f t="shared" si="33"/>
        <v>0</v>
      </c>
      <c r="D191" s="28">
        <v>0</v>
      </c>
      <c r="E191" s="28">
        <v>0</v>
      </c>
    </row>
    <row r="192" spans="1:5" x14ac:dyDescent="0.25">
      <c r="A192" s="26" t="s">
        <v>101</v>
      </c>
      <c r="B192" s="27">
        <f>SUM(B193)</f>
        <v>21544</v>
      </c>
      <c r="C192" s="27">
        <f t="shared" si="33"/>
        <v>21544</v>
      </c>
      <c r="D192" s="27">
        <f>SUM(D193)</f>
        <v>0</v>
      </c>
      <c r="E192" s="27">
        <f t="shared" si="32"/>
        <v>0</v>
      </c>
    </row>
    <row r="193" spans="1:5" x14ac:dyDescent="0.25">
      <c r="A193" s="26" t="s">
        <v>102</v>
      </c>
      <c r="B193" s="27">
        <v>21544</v>
      </c>
      <c r="C193" s="27">
        <f t="shared" si="33"/>
        <v>21544</v>
      </c>
      <c r="D193" s="27">
        <f>SUM(D194)</f>
        <v>0</v>
      </c>
      <c r="E193" s="27">
        <f t="shared" si="32"/>
        <v>0</v>
      </c>
    </row>
    <row r="194" spans="1:5" x14ac:dyDescent="0.25">
      <c r="A194" s="25" t="s">
        <v>103</v>
      </c>
      <c r="B194" s="28">
        <v>0</v>
      </c>
      <c r="C194" s="28">
        <f t="shared" si="33"/>
        <v>0</v>
      </c>
      <c r="D194" s="28">
        <v>0</v>
      </c>
      <c r="E194" s="28">
        <v>0</v>
      </c>
    </row>
    <row r="195" spans="1:5" x14ac:dyDescent="0.25">
      <c r="E195" s="40"/>
    </row>
  </sheetData>
  <mergeCells count="2">
    <mergeCell ref="A4:E5"/>
    <mergeCell ref="A1:E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dio</vt:lpstr>
      <vt:lpstr>Prihodi i rashodi-ekonomska kl.</vt:lpstr>
      <vt:lpstr>Prihodi i rashodi - Izvori </vt:lpstr>
      <vt:lpstr>Rashodi - funkcijska klas.</vt:lpstr>
      <vt:lpstr>Račun financiranja - ekonomska </vt:lpstr>
      <vt:lpstr>Račun financiranja - Izvori</vt:lpstr>
      <vt:lpstr>Rashodi prema prog., ekon., izv</vt:lpstr>
      <vt:lpstr>'Prihodi i rashodi - Izvori '!Podrucje_ispisa</vt:lpstr>
      <vt:lpstr>'Prihodi i rashodi-ekonomska kl.'!Podrucje_ispisa</vt:lpstr>
      <vt:lpstr>'Rashodi prema prog., ekon., izv'!Podrucje_ispisa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Petra Sočan</cp:lastModifiedBy>
  <cp:lastPrinted>2024-07-16T07:17:04Z</cp:lastPrinted>
  <dcterms:created xsi:type="dcterms:W3CDTF">2023-07-14T06:27:34Z</dcterms:created>
  <dcterms:modified xsi:type="dcterms:W3CDTF">2024-07-17T12:10:24Z</dcterms:modified>
</cp:coreProperties>
</file>