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MATERIJALI ZA UV\2022\12-22\"/>
    </mc:Choice>
  </mc:AlternateContent>
  <xr:revisionPtr revIDLastSave="0" documentId="13_ncr:1_{37B48259-BC48-419F-8941-56DFD56CBF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IHODI 2022" sheetId="6" r:id="rId1"/>
    <sheet name="RASHODI 2022" sheetId="5" r:id="rId2"/>
  </sheets>
  <definedNames>
    <definedName name="_xlnm.Print_Area" localSheetId="0">'PRIHODI 2022'!$A$1:$O$24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7" i="5"/>
  <c r="F30" i="5"/>
  <c r="F31" i="5"/>
  <c r="F33" i="5"/>
  <c r="F34" i="5"/>
  <c r="F35" i="5"/>
  <c r="F36" i="5"/>
  <c r="F37" i="5"/>
  <c r="F38" i="5"/>
  <c r="F10" i="5"/>
  <c r="D22" i="5"/>
  <c r="D21" i="6" l="1"/>
  <c r="E35" i="5"/>
  <c r="E37" i="5"/>
  <c r="C34" i="5"/>
  <c r="E34" i="5" s="1"/>
  <c r="D20" i="5"/>
  <c r="D17" i="5"/>
  <c r="D11" i="5"/>
  <c r="D7" i="5"/>
  <c r="D6" i="5" s="1"/>
  <c r="D36" i="5" s="1"/>
  <c r="D23" i="5"/>
  <c r="D25" i="5"/>
  <c r="D30" i="5"/>
  <c r="C25" i="5"/>
  <c r="C30" i="5"/>
  <c r="E12" i="6"/>
  <c r="C33" i="5" l="1"/>
  <c r="E33" i="5" s="1"/>
  <c r="E9" i="5"/>
  <c r="E10" i="5"/>
  <c r="E12" i="5"/>
  <c r="E13" i="5"/>
  <c r="E14" i="5"/>
  <c r="E15" i="5"/>
  <c r="E16" i="5"/>
  <c r="E18" i="5"/>
  <c r="E19" i="5"/>
  <c r="E21" i="5"/>
  <c r="E24" i="5"/>
  <c r="E26" i="5"/>
  <c r="E27" i="5"/>
  <c r="E28" i="5"/>
  <c r="E29" i="5"/>
  <c r="E30" i="5"/>
  <c r="E31" i="5"/>
  <c r="E32" i="5"/>
  <c r="E8" i="5"/>
  <c r="D38" i="5" l="1"/>
  <c r="C20" i="5"/>
  <c r="E20" i="5" s="1"/>
  <c r="E25" i="5"/>
  <c r="C23" i="5"/>
  <c r="C17" i="5"/>
  <c r="E17" i="5" s="1"/>
  <c r="C7" i="5"/>
  <c r="C11" i="5"/>
  <c r="E11" i="5" s="1"/>
  <c r="F9" i="5"/>
  <c r="F8" i="5"/>
  <c r="E20" i="6"/>
  <c r="E19" i="6"/>
  <c r="E18" i="6"/>
  <c r="E13" i="6"/>
  <c r="E11" i="6"/>
  <c r="E10" i="6"/>
  <c r="E16" i="6"/>
  <c r="E15" i="6"/>
  <c r="E14" i="6"/>
  <c r="C21" i="6"/>
  <c r="E21" i="6" s="1"/>
  <c r="E23" i="5" l="1"/>
  <c r="C22" i="5"/>
  <c r="E22" i="5" s="1"/>
  <c r="E7" i="5"/>
  <c r="F7" i="5" s="1"/>
  <c r="C6" i="5"/>
  <c r="C36" i="5" s="1"/>
  <c r="C38" i="5" s="1"/>
  <c r="E6" i="5" l="1"/>
  <c r="E36" i="5" s="1"/>
  <c r="E38" i="5" l="1"/>
  <c r="F6" i="5"/>
</calcChain>
</file>

<file path=xl/sharedStrings.xml><?xml version="1.0" encoding="utf-8"?>
<sst xmlns="http://schemas.openxmlformats.org/spreadsheetml/2006/main" count="61" uniqueCount="58">
  <si>
    <t>Pomoći</t>
  </si>
  <si>
    <t>Donacije</t>
  </si>
  <si>
    <t>Ostali rashodi za zaposlene</t>
  </si>
  <si>
    <t>Naknade troškova zaposlenima</t>
  </si>
  <si>
    <t>Rashodi za materijal i energiju</t>
  </si>
  <si>
    <t>Rashodi za usluge</t>
  </si>
  <si>
    <t>Rashodi za nabavu nefinancijske imovine</t>
  </si>
  <si>
    <t>Građevinski objekti</t>
  </si>
  <si>
    <t>Naziv računa</t>
  </si>
  <si>
    <t xml:space="preserve">Rashodi za zaposlene        </t>
  </si>
  <si>
    <t xml:space="preserve">Plaće </t>
  </si>
  <si>
    <t xml:space="preserve">Doprinosi na plaće    </t>
  </si>
  <si>
    <t xml:space="preserve">Materijalni rashodi   </t>
  </si>
  <si>
    <t xml:space="preserve">Naknade troškova osobama izvan radnog odnosa </t>
  </si>
  <si>
    <t>Ostali nespomenuti rashodi</t>
  </si>
  <si>
    <t xml:space="preserve">Financijski rashodi    </t>
  </si>
  <si>
    <t>Kamate za primljene kredite i zajmove</t>
  </si>
  <si>
    <t>Ostali finanacijski rashodi</t>
  </si>
  <si>
    <t xml:space="preserve">Donacije i ostali rashodi  </t>
  </si>
  <si>
    <t xml:space="preserve">Tekuće donacije </t>
  </si>
  <si>
    <t>Rashodi za nabavu nepoizvedene imovine</t>
  </si>
  <si>
    <t>Nematerijalna imovina</t>
  </si>
  <si>
    <t xml:space="preserve">Rashodi za nabavu proizvedene dugotrajne imovine   </t>
  </si>
  <si>
    <t>Postrojenja i oprema</t>
  </si>
  <si>
    <t>Prijevozna sredstva</t>
  </si>
  <si>
    <t>Nematerijalna proizvedena imovina</t>
  </si>
  <si>
    <t>Dodatna ulaganja na dugotrajnu imovinu</t>
  </si>
  <si>
    <t>Dodatna ulaganja na građevinskim objektima</t>
  </si>
  <si>
    <t>Dodatna ulaganja na postrojenjima i opremi</t>
  </si>
  <si>
    <t>UKUPNO</t>
  </si>
  <si>
    <t>IZMJENA</t>
  </si>
  <si>
    <t>Prihodi i primici</t>
  </si>
  <si>
    <t>1.</t>
  </si>
  <si>
    <t>2.</t>
  </si>
  <si>
    <t>3.</t>
  </si>
  <si>
    <t xml:space="preserve">HZZO- redovni </t>
  </si>
  <si>
    <t>HZZO-dopunsko osiguranje</t>
  </si>
  <si>
    <t>Lokalni proračun</t>
  </si>
  <si>
    <r>
      <t>Ostali izvori financiranja:</t>
    </r>
    <r>
      <rPr>
        <sz val="11"/>
        <rFont val="Arial"/>
        <family val="2"/>
        <charset val="238"/>
      </rPr>
      <t xml:space="preserve">                                                             Namjenski prihodi: Prihodi ostvareni obavljanjem osnovnih i ostalih poslova vlastite djelatnosti (vlastiti prihodi)</t>
    </r>
  </si>
  <si>
    <t>Ostali namjenski prihodi</t>
  </si>
  <si>
    <t>Zajmovi</t>
  </si>
  <si>
    <t xml:space="preserve">Prihodi od prodaje ili zamjene nefinanacijske imovine i naknade s naslova osiguranja </t>
  </si>
  <si>
    <t>Ukupno</t>
  </si>
  <si>
    <t xml:space="preserve">NAFTALAN  specijalna bolnica za medicinsku rehabilitaciju        </t>
  </si>
  <si>
    <t>Rashodi poslovanja</t>
  </si>
  <si>
    <t>HZZO - pripravnici</t>
  </si>
  <si>
    <t>PRENESENI MANJAK POSLOVANJA</t>
  </si>
  <si>
    <t>SVEUKUPNO</t>
  </si>
  <si>
    <t>Otplata glavnice primljenih kredita i zajmova od kreditnih i ostalih financijskih institucija izvan javnog sektora</t>
  </si>
  <si>
    <t>Izdaci za financijsku imovinu i otplate zajmova</t>
  </si>
  <si>
    <t>Izdaci za otplatu glavnice primljenih kredita i zajmova</t>
  </si>
  <si>
    <t>II. REBALANS FINANCIJSKOG PLANA 2022</t>
  </si>
  <si>
    <t>II.REBALANS FINANCIJSKOG PLANA 2022.</t>
  </si>
  <si>
    <t xml:space="preserve">Namjenski primici </t>
  </si>
  <si>
    <t>III.REBALANS FINANCIJSKOG PLANA 2022.</t>
  </si>
  <si>
    <t xml:space="preserve">III. REBALANS FINANCIJSKOG PLANA ZA 2022. GODINU </t>
  </si>
  <si>
    <t>III. REBALANS FINANCIJSKOG PLANA 2022</t>
  </si>
  <si>
    <t>INDEX III. REBALANS FIN.PLANA 2022./II. REBALANS FINANCIJSKOG PLANA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</si>
</sst>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8"/>
      <name val="MS Sans Serif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27" fillId="0" borderId="0"/>
    <xf numFmtId="0" fontId="13" fillId="0" borderId="7" applyNumberFormat="0" applyFill="0" applyAlignment="0" applyProtection="0"/>
  </cellStyleXfs>
  <cellXfs count="56">
    <xf numFmtId="0" fontId="0" fillId="0" borderId="0" xfId="0"/>
    <xf numFmtId="0" fontId="14" fillId="0" borderId="0" xfId="0" applyFont="1"/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7" fillId="0" borderId="0" xfId="0" applyFont="1"/>
    <xf numFmtId="0" fontId="22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/>
    </xf>
    <xf numFmtId="3" fontId="24" fillId="0" borderId="8" xfId="0" applyNumberFormat="1" applyFont="1" applyBorder="1"/>
    <xf numFmtId="3" fontId="24" fillId="0" borderId="8" xfId="0" applyNumberFormat="1" applyFont="1" applyBorder="1" applyAlignment="1">
      <alignment wrapText="1"/>
    </xf>
    <xf numFmtId="0" fontId="24" fillId="0" borderId="0" xfId="0" applyFont="1"/>
    <xf numFmtId="0" fontId="0" fillId="0" borderId="8" xfId="0" applyBorder="1"/>
    <xf numFmtId="0" fontId="14" fillId="0" borderId="8" xfId="0" applyFont="1" applyBorder="1" applyAlignment="1">
      <alignment horizontal="left" wrapText="1"/>
    </xf>
    <xf numFmtId="0" fontId="28" fillId="0" borderId="0" xfId="0" applyFont="1" applyAlignment="1">
      <alignment wrapText="1"/>
    </xf>
    <xf numFmtId="3" fontId="19" fillId="0" borderId="16" xfId="0" applyNumberFormat="1" applyFont="1" applyBorder="1" applyAlignment="1">
      <alignment wrapText="1"/>
    </xf>
    <xf numFmtId="2" fontId="29" fillId="0" borderId="8" xfId="0" applyNumberFormat="1" applyFont="1" applyBorder="1"/>
    <xf numFmtId="2" fontId="28" fillId="0" borderId="8" xfId="0" applyNumberFormat="1" applyFont="1" applyBorder="1"/>
    <xf numFmtId="0" fontId="21" fillId="0" borderId="0" xfId="0" applyFont="1" applyAlignment="1">
      <alignment horizontal="justify"/>
    </xf>
    <xf numFmtId="0" fontId="0" fillId="0" borderId="8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19" fillId="0" borderId="8" xfId="0" applyNumberFormat="1" applyFont="1" applyBorder="1"/>
    <xf numFmtId="4" fontId="18" fillId="0" borderId="8" xfId="0" applyNumberFormat="1" applyFont="1" applyBorder="1"/>
    <xf numFmtId="4" fontId="19" fillId="0" borderId="8" xfId="0" applyNumberFormat="1" applyFont="1" applyBorder="1" applyAlignment="1">
      <alignment wrapText="1"/>
    </xf>
    <xf numFmtId="4" fontId="18" fillId="0" borderId="8" xfId="0" applyNumberFormat="1" applyFont="1" applyBorder="1" applyAlignment="1">
      <alignment wrapText="1"/>
    </xf>
    <xf numFmtId="4" fontId="18" fillId="0" borderId="8" xfId="0" applyNumberFormat="1" applyFont="1" applyBorder="1" applyAlignment="1">
      <alignment horizontal="right" wrapText="1"/>
    </xf>
    <xf numFmtId="4" fontId="18" fillId="0" borderId="15" xfId="0" applyNumberFormat="1" applyFont="1" applyBorder="1" applyAlignment="1">
      <alignment wrapText="1"/>
    </xf>
    <xf numFmtId="4" fontId="24" fillId="0" borderId="8" xfId="0" applyNumberFormat="1" applyFont="1" applyBorder="1"/>
    <xf numFmtId="4" fontId="25" fillId="0" borderId="8" xfId="0" applyNumberFormat="1" applyFont="1" applyBorder="1"/>
    <xf numFmtId="4" fontId="24" fillId="0" borderId="8" xfId="0" applyNumberFormat="1" applyFont="1" applyBorder="1" applyAlignment="1">
      <alignment wrapText="1"/>
    </xf>
    <xf numFmtId="0" fontId="25" fillId="0" borderId="8" xfId="0" applyFont="1" applyBorder="1"/>
    <xf numFmtId="0" fontId="21" fillId="0" borderId="0" xfId="0" applyFont="1" applyAlignment="1">
      <alignment horizontal="justify"/>
    </xf>
    <xf numFmtId="0" fontId="17" fillId="0" borderId="0" xfId="0" applyFont="1"/>
    <xf numFmtId="0" fontId="16" fillId="0" borderId="0" xfId="0" applyFont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" fontId="25" fillId="0" borderId="9" xfId="0" applyNumberFormat="1" applyFont="1" applyBorder="1"/>
    <xf numFmtId="4" fontId="25" fillId="0" borderId="10" xfId="0" applyNumberFormat="1" applyFont="1" applyBorder="1"/>
    <xf numFmtId="0" fontId="24" fillId="0" borderId="0" xfId="0" applyFont="1" applyAlignment="1">
      <alignment horizontal="left" wrapText="1"/>
    </xf>
    <xf numFmtId="4" fontId="26" fillId="0" borderId="8" xfId="0" applyNumberFormat="1" applyFont="1" applyBorder="1" applyAlignment="1">
      <alignment horizontal="left" vertical="top" wrapText="1"/>
    </xf>
    <xf numFmtId="4" fontId="24" fillId="0" borderId="8" xfId="0" applyNumberFormat="1" applyFont="1" applyBorder="1" applyAlignment="1">
      <alignment horizontal="left" vertical="top" wrapText="1"/>
    </xf>
    <xf numFmtId="4" fontId="25" fillId="0" borderId="11" xfId="0" applyNumberFormat="1" applyFont="1" applyBorder="1"/>
    <xf numFmtId="4" fontId="25" fillId="0" borderId="12" xfId="0" applyNumberFormat="1" applyFont="1" applyBorder="1"/>
    <xf numFmtId="4" fontId="25" fillId="0" borderId="13" xfId="0" applyNumberFormat="1" applyFont="1" applyBorder="1"/>
    <xf numFmtId="4" fontId="25" fillId="0" borderId="14" xfId="0" applyNumberFormat="1" applyFont="1" applyBorder="1"/>
    <xf numFmtId="0" fontId="24" fillId="0" borderId="0" xfId="0" applyFont="1" applyAlignment="1">
      <alignment horizontal="center" wrapText="1"/>
    </xf>
    <xf numFmtId="4" fontId="25" fillId="0" borderId="9" xfId="0" applyNumberFormat="1" applyFont="1" applyBorder="1" applyAlignment="1">
      <alignment wrapText="1"/>
    </xf>
    <xf numFmtId="4" fontId="25" fillId="0" borderId="10" xfId="0" applyNumberFormat="1" applyFont="1" applyBorder="1" applyAlignment="1">
      <alignment wrapText="1"/>
    </xf>
    <xf numFmtId="4" fontId="25" fillId="0" borderId="9" xfId="0" applyNumberFormat="1" applyFont="1" applyBorder="1" applyAlignment="1">
      <alignment horizontal="left" wrapText="1"/>
    </xf>
    <xf numFmtId="4" fontId="25" fillId="0" borderId="10" xfId="0" applyNumberFormat="1" applyFont="1" applyBorder="1" applyAlignment="1">
      <alignment horizontal="left" wrapText="1"/>
    </xf>
    <xf numFmtId="4" fontId="25" fillId="0" borderId="9" xfId="0" applyNumberFormat="1" applyFont="1" applyBorder="1" applyAlignment="1">
      <alignment horizontal="left"/>
    </xf>
    <xf numFmtId="4" fontId="25" fillId="0" borderId="10" xfId="0" applyNumberFormat="1" applyFont="1" applyBorder="1" applyAlignment="1">
      <alignment horizontal="left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zoomScaleNormal="100" workbookViewId="0">
      <selection activeCell="C16" sqref="C16"/>
    </sheetView>
  </sheetViews>
  <sheetFormatPr defaultRowHeight="12.75" x14ac:dyDescent="0.2"/>
  <cols>
    <col min="2" max="2" width="35.28515625" customWidth="1"/>
    <col min="3" max="4" width="27.42578125" customWidth="1"/>
    <col min="5" max="5" width="22.5703125" customWidth="1"/>
    <col min="7" max="7" width="8.7109375" customWidth="1"/>
    <col min="8" max="14" width="9.140625" hidden="1" customWidth="1"/>
  </cols>
  <sheetData>
    <row r="1" spans="1:5" ht="15" x14ac:dyDescent="0.2">
      <c r="A1" s="7"/>
      <c r="B1" s="7"/>
      <c r="C1" s="7"/>
      <c r="D1" s="7"/>
      <c r="E1" s="7"/>
    </row>
    <row r="2" spans="1:5" ht="15" x14ac:dyDescent="0.2">
      <c r="A2" s="7"/>
      <c r="B2" s="7"/>
      <c r="C2" s="7"/>
      <c r="D2" s="7"/>
      <c r="E2" s="7"/>
    </row>
    <row r="3" spans="1:5" ht="15" x14ac:dyDescent="0.2">
      <c r="A3" s="7"/>
      <c r="B3" s="7"/>
      <c r="C3" s="7"/>
      <c r="D3" s="7"/>
      <c r="E3" s="7"/>
    </row>
    <row r="4" spans="1:5" ht="15.75" x14ac:dyDescent="0.25">
      <c r="A4" s="35" t="s">
        <v>43</v>
      </c>
      <c r="B4" s="36"/>
      <c r="C4" s="36"/>
      <c r="D4" s="36"/>
      <c r="E4" s="36"/>
    </row>
    <row r="5" spans="1:5" ht="15.75" x14ac:dyDescent="0.25">
      <c r="A5" s="8"/>
      <c r="B5" s="7"/>
      <c r="C5" s="7"/>
      <c r="D5" s="7"/>
      <c r="E5" s="7"/>
    </row>
    <row r="6" spans="1:5" ht="15.75" x14ac:dyDescent="0.25">
      <c r="A6" s="37" t="s">
        <v>55</v>
      </c>
      <c r="B6" s="37"/>
      <c r="C6" s="37"/>
      <c r="D6" s="37"/>
      <c r="E6" s="37"/>
    </row>
    <row r="7" spans="1:5" x14ac:dyDescent="0.2">
      <c r="A7" s="9"/>
      <c r="B7" s="1"/>
      <c r="C7" s="1"/>
      <c r="D7" s="1"/>
      <c r="E7" s="1"/>
    </row>
    <row r="8" spans="1:5" ht="42.75" x14ac:dyDescent="0.2">
      <c r="A8" s="38" t="s">
        <v>31</v>
      </c>
      <c r="B8" s="38"/>
      <c r="C8" s="11" t="s">
        <v>52</v>
      </c>
      <c r="D8" s="10" t="s">
        <v>30</v>
      </c>
      <c r="E8" s="11" t="s">
        <v>54</v>
      </c>
    </row>
    <row r="9" spans="1:5" x14ac:dyDescent="0.2">
      <c r="A9" s="39">
        <v>0</v>
      </c>
      <c r="B9" s="39"/>
      <c r="C9" s="12" t="s">
        <v>32</v>
      </c>
      <c r="D9" s="12" t="s">
        <v>33</v>
      </c>
      <c r="E9" s="12" t="s">
        <v>34</v>
      </c>
    </row>
    <row r="10" spans="1:5" ht="15" x14ac:dyDescent="0.25">
      <c r="A10" s="34" t="s">
        <v>35</v>
      </c>
      <c r="B10" s="34"/>
      <c r="C10" s="31">
        <v>17584368.23</v>
      </c>
      <c r="D10" s="13">
        <v>0</v>
      </c>
      <c r="E10" s="31">
        <f t="shared" ref="E10:E16" si="0">SUM(C10:D10)</f>
        <v>17584368.23</v>
      </c>
    </row>
    <row r="11" spans="1:5" ht="15" x14ac:dyDescent="0.25">
      <c r="A11" s="34" t="s">
        <v>36</v>
      </c>
      <c r="B11" s="34"/>
      <c r="C11" s="31">
        <v>4400000</v>
      </c>
      <c r="D11" s="13">
        <v>0</v>
      </c>
      <c r="E11" s="31">
        <f t="shared" si="0"/>
        <v>4400000</v>
      </c>
    </row>
    <row r="12" spans="1:5" ht="15" x14ac:dyDescent="0.25">
      <c r="A12" s="34" t="s">
        <v>45</v>
      </c>
      <c r="B12" s="34"/>
      <c r="C12" s="31">
        <v>0</v>
      </c>
      <c r="D12" s="13">
        <v>0</v>
      </c>
      <c r="E12" s="31">
        <f>SUM(C12:D12)</f>
        <v>0</v>
      </c>
    </row>
    <row r="13" spans="1:5" ht="15" x14ac:dyDescent="0.25">
      <c r="A13" s="40" t="s">
        <v>37</v>
      </c>
      <c r="B13" s="41"/>
      <c r="C13" s="31">
        <v>8443285</v>
      </c>
      <c r="D13" s="13">
        <v>0</v>
      </c>
      <c r="E13" s="31">
        <f t="shared" si="0"/>
        <v>8443285</v>
      </c>
    </row>
    <row r="14" spans="1:5" ht="66.75" customHeight="1" x14ac:dyDescent="0.2">
      <c r="A14" s="43" t="s">
        <v>38</v>
      </c>
      <c r="B14" s="44"/>
      <c r="C14" s="31">
        <v>11277457.85</v>
      </c>
      <c r="D14" s="31">
        <v>0</v>
      </c>
      <c r="E14" s="31">
        <f t="shared" si="0"/>
        <v>11277457.85</v>
      </c>
    </row>
    <row r="15" spans="1:5" ht="15" x14ac:dyDescent="0.25">
      <c r="A15" s="45" t="s">
        <v>39</v>
      </c>
      <c r="B15" s="46"/>
      <c r="C15" s="31">
        <v>616000</v>
      </c>
      <c r="D15" s="31">
        <v>0</v>
      </c>
      <c r="E15" s="31">
        <f t="shared" si="0"/>
        <v>616000</v>
      </c>
    </row>
    <row r="16" spans="1:5" ht="15" x14ac:dyDescent="0.25">
      <c r="A16" s="54" t="s">
        <v>0</v>
      </c>
      <c r="B16" s="55"/>
      <c r="C16" s="31">
        <v>135892.96</v>
      </c>
      <c r="D16" s="31">
        <v>508841.96</v>
      </c>
      <c r="E16" s="31">
        <f t="shared" si="0"/>
        <v>644734.92000000004</v>
      </c>
    </row>
    <row r="17" spans="1:7" ht="15" x14ac:dyDescent="0.25">
      <c r="A17" s="47" t="s">
        <v>40</v>
      </c>
      <c r="B17" s="48"/>
      <c r="C17" s="31">
        <v>0</v>
      </c>
      <c r="D17" s="13">
        <v>0</v>
      </c>
      <c r="E17" s="31">
        <v>0</v>
      </c>
    </row>
    <row r="18" spans="1:7" ht="15" x14ac:dyDescent="0.25">
      <c r="A18" s="40" t="s">
        <v>1</v>
      </c>
      <c r="B18" s="41"/>
      <c r="C18" s="31">
        <v>0</v>
      </c>
      <c r="D18" s="13">
        <v>0</v>
      </c>
      <c r="E18" s="31">
        <f t="shared" ref="E18:E20" si="1">SUM(C18:D18)</f>
        <v>0</v>
      </c>
    </row>
    <row r="19" spans="1:7" ht="55.5" customHeight="1" x14ac:dyDescent="0.25">
      <c r="A19" s="52" t="s">
        <v>41</v>
      </c>
      <c r="B19" s="53"/>
      <c r="C19" s="33">
        <v>20000</v>
      </c>
      <c r="D19" s="14">
        <v>0</v>
      </c>
      <c r="E19" s="33">
        <f t="shared" si="1"/>
        <v>20000</v>
      </c>
    </row>
    <row r="20" spans="1:7" ht="15" x14ac:dyDescent="0.25">
      <c r="A20" s="50" t="s">
        <v>53</v>
      </c>
      <c r="B20" s="51"/>
      <c r="C20" s="31">
        <v>58275</v>
      </c>
      <c r="D20" s="31">
        <v>0</v>
      </c>
      <c r="E20" s="31">
        <f t="shared" si="1"/>
        <v>58275</v>
      </c>
    </row>
    <row r="21" spans="1:7" ht="15" x14ac:dyDescent="0.25">
      <c r="A21" s="40" t="s">
        <v>42</v>
      </c>
      <c r="B21" s="41"/>
      <c r="C21" s="32">
        <f>SUM(C10:C20)</f>
        <v>42535279.039999999</v>
      </c>
      <c r="D21" s="32">
        <f>SUM(D10:D20)</f>
        <v>508841.96</v>
      </c>
      <c r="E21" s="32">
        <f>SUM(C21+D21)</f>
        <v>43044121</v>
      </c>
    </row>
    <row r="22" spans="1:7" ht="39.75" customHeight="1" x14ac:dyDescent="0.2">
      <c r="A22" s="49"/>
      <c r="B22" s="49"/>
      <c r="C22" s="49"/>
      <c r="D22" s="49"/>
      <c r="E22" s="49"/>
      <c r="F22" s="49"/>
      <c r="G22" s="49"/>
    </row>
    <row r="23" spans="1:7" ht="14.25" x14ac:dyDescent="0.2">
      <c r="A23" s="42"/>
      <c r="B23" s="42"/>
      <c r="C23" s="42"/>
      <c r="D23" s="42"/>
      <c r="E23" s="42"/>
    </row>
    <row r="24" spans="1:7" ht="14.25" x14ac:dyDescent="0.2">
      <c r="A24" s="42"/>
      <c r="B24" s="42"/>
      <c r="C24" s="42"/>
      <c r="D24" s="42"/>
      <c r="E24" s="42"/>
    </row>
    <row r="27" spans="1:7" ht="14.25" x14ac:dyDescent="0.2">
      <c r="B27" s="15"/>
      <c r="C27" s="15"/>
      <c r="D27" s="15"/>
      <c r="E27" s="15"/>
    </row>
    <row r="28" spans="1:7" ht="14.25" x14ac:dyDescent="0.2">
      <c r="A28" s="15"/>
      <c r="B28" s="15"/>
      <c r="C28" s="15"/>
      <c r="D28" s="15"/>
      <c r="E28" s="15"/>
    </row>
  </sheetData>
  <mergeCells count="19">
    <mergeCell ref="A21:B21"/>
    <mergeCell ref="A23:E23"/>
    <mergeCell ref="A24:E24"/>
    <mergeCell ref="A13:B13"/>
    <mergeCell ref="A14:B14"/>
    <mergeCell ref="A15:B15"/>
    <mergeCell ref="A17:B17"/>
    <mergeCell ref="A18:B18"/>
    <mergeCell ref="A22:G22"/>
    <mergeCell ref="A20:B20"/>
    <mergeCell ref="A19:B19"/>
    <mergeCell ref="A16:B16"/>
    <mergeCell ref="A11:B11"/>
    <mergeCell ref="A12:B12"/>
    <mergeCell ref="A4:E4"/>
    <mergeCell ref="A6:E6"/>
    <mergeCell ref="A8:B8"/>
    <mergeCell ref="A9:B9"/>
    <mergeCell ref="A10:B10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4"/>
  <sheetViews>
    <sheetView tabSelected="1" zoomScaleNormal="100" workbookViewId="0">
      <selection activeCell="L37" sqref="L37"/>
    </sheetView>
  </sheetViews>
  <sheetFormatPr defaultRowHeight="12.75" x14ac:dyDescent="0.2"/>
  <cols>
    <col min="1" max="1" width="6.7109375" style="5" customWidth="1"/>
    <col min="2" max="2" width="48.42578125" style="5" customWidth="1"/>
    <col min="3" max="3" width="14.85546875" style="5" bestFit="1" customWidth="1"/>
    <col min="4" max="4" width="14.85546875" style="5" customWidth="1"/>
    <col min="5" max="5" width="15.42578125" style="5" customWidth="1"/>
    <col min="6" max="6" width="23.5703125" style="5" customWidth="1"/>
  </cols>
  <sheetData>
    <row r="1" spans="1:16" ht="15.75" x14ac:dyDescent="0.25">
      <c r="A1" s="35" t="s">
        <v>43</v>
      </c>
      <c r="B1" s="36"/>
      <c r="C1" s="36"/>
      <c r="D1" s="36"/>
      <c r="E1" s="36"/>
    </row>
    <row r="2" spans="1:16" ht="15.75" x14ac:dyDescent="0.25">
      <c r="A2" s="22"/>
      <c r="B2" s="7"/>
      <c r="C2" s="7"/>
      <c r="D2" s="7"/>
      <c r="E2" s="7"/>
    </row>
    <row r="3" spans="1:16" ht="15.75" x14ac:dyDescent="0.25">
      <c r="A3" s="22"/>
      <c r="B3" s="37" t="s">
        <v>55</v>
      </c>
      <c r="C3" s="37"/>
      <c r="D3" s="37"/>
      <c r="E3" s="37"/>
      <c r="F3" s="37"/>
    </row>
    <row r="5" spans="1:16" ht="66" customHeight="1" x14ac:dyDescent="0.2">
      <c r="A5" s="23"/>
      <c r="B5" s="2" t="s">
        <v>8</v>
      </c>
      <c r="C5" s="2" t="s">
        <v>51</v>
      </c>
      <c r="D5" s="2" t="s">
        <v>30</v>
      </c>
      <c r="E5" s="2" t="s">
        <v>56</v>
      </c>
      <c r="F5" s="24" t="s">
        <v>57</v>
      </c>
    </row>
    <row r="6" spans="1:16" ht="15.75" x14ac:dyDescent="0.25">
      <c r="A6" s="3">
        <v>3</v>
      </c>
      <c r="B6" s="3" t="s">
        <v>44</v>
      </c>
      <c r="C6" s="26">
        <f>SUM(C7+C11+C17+C20)</f>
        <v>32823739.440000001</v>
      </c>
      <c r="D6" s="26">
        <f>SUM(D7+D11)</f>
        <v>997676.72</v>
      </c>
      <c r="E6" s="26">
        <f>SUM(C6+D6)</f>
        <v>33821416.160000004</v>
      </c>
      <c r="F6" s="20">
        <f>SUM(E6/C6*100)</f>
        <v>103.0394974400272</v>
      </c>
    </row>
    <row r="7" spans="1:16" ht="15.75" x14ac:dyDescent="0.25">
      <c r="A7" s="3">
        <v>31</v>
      </c>
      <c r="B7" s="3" t="s">
        <v>9</v>
      </c>
      <c r="C7" s="26">
        <f>SUM(C8:C10)</f>
        <v>20081604.690000001</v>
      </c>
      <c r="D7" s="26">
        <f>SUM(D8:D10)</f>
        <v>677375.96</v>
      </c>
      <c r="E7" s="28">
        <f>SUM(C7+D7)</f>
        <v>20758980.650000002</v>
      </c>
      <c r="F7" s="20">
        <f>E7/C7*100</f>
        <v>103.37311669289713</v>
      </c>
    </row>
    <row r="8" spans="1:16" ht="15.75" x14ac:dyDescent="0.25">
      <c r="A8" s="17">
        <v>311</v>
      </c>
      <c r="B8" s="17" t="s">
        <v>10</v>
      </c>
      <c r="C8" s="25">
        <v>17332604.690000001</v>
      </c>
      <c r="D8" s="25">
        <v>430083.96</v>
      </c>
      <c r="E8" s="25">
        <f>SUM(C8:D8)</f>
        <v>17762688.650000002</v>
      </c>
      <c r="F8" s="21">
        <f t="shared" ref="F8:F38" si="0">E8/C8*100</f>
        <v>102.481357924514</v>
      </c>
    </row>
    <row r="9" spans="1:16" ht="15.75" x14ac:dyDescent="0.25">
      <c r="A9" s="17">
        <v>312</v>
      </c>
      <c r="B9" s="17" t="s">
        <v>2</v>
      </c>
      <c r="C9" s="27">
        <v>549000</v>
      </c>
      <c r="D9" s="27">
        <v>247292</v>
      </c>
      <c r="E9" s="25">
        <f t="shared" ref="E9:E32" si="1">SUM(C9:D9)</f>
        <v>796292</v>
      </c>
      <c r="F9" s="21">
        <f t="shared" si="0"/>
        <v>145.04408014571951</v>
      </c>
    </row>
    <row r="10" spans="1:16" ht="15.75" x14ac:dyDescent="0.25">
      <c r="A10" s="17">
        <v>313</v>
      </c>
      <c r="B10" s="17" t="s">
        <v>11</v>
      </c>
      <c r="C10" s="27">
        <v>2200000</v>
      </c>
      <c r="D10" s="27">
        <v>0</v>
      </c>
      <c r="E10" s="25">
        <f t="shared" si="1"/>
        <v>2200000</v>
      </c>
      <c r="F10" s="21">
        <f t="shared" si="0"/>
        <v>100</v>
      </c>
    </row>
    <row r="11" spans="1:16" ht="15.75" x14ac:dyDescent="0.25">
      <c r="A11" s="3">
        <v>32</v>
      </c>
      <c r="B11" s="3" t="s">
        <v>12</v>
      </c>
      <c r="C11" s="28">
        <f>SUM(C12:C16)</f>
        <v>12227152.84</v>
      </c>
      <c r="D11" s="28">
        <f>SUM(D12:D16)</f>
        <v>320300.76</v>
      </c>
      <c r="E11" s="28">
        <f t="shared" si="1"/>
        <v>12547453.6</v>
      </c>
      <c r="F11" s="20">
        <f t="shared" si="0"/>
        <v>102.61958580375446</v>
      </c>
      <c r="L11" s="35"/>
      <c r="M11" s="36"/>
      <c r="N11" s="36"/>
      <c r="O11" s="36"/>
      <c r="P11" s="36"/>
    </row>
    <row r="12" spans="1:16" ht="15.75" x14ac:dyDescent="0.25">
      <c r="A12" s="17">
        <v>321</v>
      </c>
      <c r="B12" s="17" t="s">
        <v>3</v>
      </c>
      <c r="C12" s="25">
        <v>981300</v>
      </c>
      <c r="D12" s="25">
        <v>11466</v>
      </c>
      <c r="E12" s="25">
        <f t="shared" si="1"/>
        <v>992766</v>
      </c>
      <c r="F12" s="21">
        <f t="shared" si="0"/>
        <v>101.16845001528586</v>
      </c>
    </row>
    <row r="13" spans="1:16" ht="15.75" x14ac:dyDescent="0.25">
      <c r="A13" s="17">
        <v>322</v>
      </c>
      <c r="B13" s="17" t="s">
        <v>4</v>
      </c>
      <c r="C13" s="25">
        <v>6494527.25</v>
      </c>
      <c r="D13" s="25">
        <v>203000</v>
      </c>
      <c r="E13" s="25">
        <f t="shared" si="1"/>
        <v>6697527.25</v>
      </c>
      <c r="F13" s="21">
        <f t="shared" si="0"/>
        <v>103.12570864954027</v>
      </c>
    </row>
    <row r="14" spans="1:16" ht="15.75" x14ac:dyDescent="0.25">
      <c r="A14" s="17">
        <v>323</v>
      </c>
      <c r="B14" s="17" t="s">
        <v>5</v>
      </c>
      <c r="C14" s="25">
        <v>4208825.59</v>
      </c>
      <c r="D14" s="25">
        <v>105834.76</v>
      </c>
      <c r="E14" s="25">
        <f t="shared" si="1"/>
        <v>4314660.3499999996</v>
      </c>
      <c r="F14" s="21">
        <f t="shared" si="0"/>
        <v>102.51459124966971</v>
      </c>
    </row>
    <row r="15" spans="1:16" ht="15.75" x14ac:dyDescent="0.25">
      <c r="A15" s="17">
        <v>324</v>
      </c>
      <c r="B15" s="17" t="s">
        <v>13</v>
      </c>
      <c r="C15" s="25">
        <v>15000</v>
      </c>
      <c r="D15" s="25">
        <v>0</v>
      </c>
      <c r="E15" s="25">
        <f t="shared" si="1"/>
        <v>15000</v>
      </c>
      <c r="F15" s="21">
        <f t="shared" si="0"/>
        <v>100</v>
      </c>
    </row>
    <row r="16" spans="1:16" ht="15.75" x14ac:dyDescent="0.25">
      <c r="A16" s="17">
        <v>329</v>
      </c>
      <c r="B16" s="17" t="s">
        <v>14</v>
      </c>
      <c r="C16" s="25">
        <v>527500</v>
      </c>
      <c r="D16" s="25">
        <v>0</v>
      </c>
      <c r="E16" s="25">
        <f t="shared" si="1"/>
        <v>527500</v>
      </c>
      <c r="F16" s="21">
        <f t="shared" si="0"/>
        <v>100</v>
      </c>
    </row>
    <row r="17" spans="1:6" ht="15.75" x14ac:dyDescent="0.25">
      <c r="A17" s="3">
        <v>34</v>
      </c>
      <c r="B17" s="3" t="s">
        <v>15</v>
      </c>
      <c r="C17" s="26">
        <f>SUM(C18:C19)</f>
        <v>514481.91</v>
      </c>
      <c r="D17" s="26">
        <f>SUM(D18:D19)</f>
        <v>0</v>
      </c>
      <c r="E17" s="28">
        <f t="shared" si="1"/>
        <v>514481.91</v>
      </c>
      <c r="F17" s="20">
        <f t="shared" si="0"/>
        <v>100</v>
      </c>
    </row>
    <row r="18" spans="1:6" ht="15.75" x14ac:dyDescent="0.25">
      <c r="A18" s="17">
        <v>342</v>
      </c>
      <c r="B18" s="17" t="s">
        <v>16</v>
      </c>
      <c r="C18" s="25">
        <v>401981.91</v>
      </c>
      <c r="D18" s="25">
        <v>0</v>
      </c>
      <c r="E18" s="25">
        <f t="shared" si="1"/>
        <v>401981.91</v>
      </c>
      <c r="F18" s="21">
        <f t="shared" si="0"/>
        <v>100</v>
      </c>
    </row>
    <row r="19" spans="1:6" ht="15.75" x14ac:dyDescent="0.25">
      <c r="A19" s="17">
        <v>343</v>
      </c>
      <c r="B19" s="17" t="s">
        <v>17</v>
      </c>
      <c r="C19" s="25">
        <v>112500</v>
      </c>
      <c r="D19" s="25">
        <v>0</v>
      </c>
      <c r="E19" s="25">
        <f t="shared" si="1"/>
        <v>112500</v>
      </c>
      <c r="F19" s="21">
        <f t="shared" si="0"/>
        <v>100</v>
      </c>
    </row>
    <row r="20" spans="1:6" ht="15.75" x14ac:dyDescent="0.25">
      <c r="A20" s="3">
        <v>38</v>
      </c>
      <c r="B20" s="3" t="s">
        <v>18</v>
      </c>
      <c r="C20" s="26">
        <f>SUM(C21)</f>
        <v>500</v>
      </c>
      <c r="D20" s="26">
        <f>SUM(D21)</f>
        <v>0</v>
      </c>
      <c r="E20" s="28">
        <f t="shared" si="1"/>
        <v>500</v>
      </c>
      <c r="F20" s="20">
        <f t="shared" si="0"/>
        <v>100</v>
      </c>
    </row>
    <row r="21" spans="1:6" ht="15.75" x14ac:dyDescent="0.25">
      <c r="A21" s="17">
        <v>381</v>
      </c>
      <c r="B21" s="17" t="s">
        <v>19</v>
      </c>
      <c r="C21" s="25">
        <v>500</v>
      </c>
      <c r="D21" s="25">
        <v>0</v>
      </c>
      <c r="E21" s="25">
        <f t="shared" si="1"/>
        <v>500</v>
      </c>
      <c r="F21" s="21">
        <f t="shared" si="0"/>
        <v>100</v>
      </c>
    </row>
    <row r="22" spans="1:6" ht="15.75" x14ac:dyDescent="0.25">
      <c r="A22" s="3">
        <v>4</v>
      </c>
      <c r="B22" s="3" t="s">
        <v>6</v>
      </c>
      <c r="C22" s="28">
        <f>SUM(C30+C23+C25)</f>
        <v>1818052</v>
      </c>
      <c r="D22" s="28">
        <f>SUM(D23+D25+D30)</f>
        <v>-488834.76</v>
      </c>
      <c r="E22" s="28">
        <f t="shared" si="1"/>
        <v>1329217.24</v>
      </c>
      <c r="F22" s="20">
        <f t="shared" si="0"/>
        <v>73.112168408824388</v>
      </c>
    </row>
    <row r="23" spans="1:6" ht="15.75" x14ac:dyDescent="0.25">
      <c r="A23" s="3">
        <v>41</v>
      </c>
      <c r="B23" s="3" t="s">
        <v>20</v>
      </c>
      <c r="C23" s="26">
        <f>SUM(C24)</f>
        <v>22658.7</v>
      </c>
      <c r="D23" s="26">
        <f>SUM(D24)</f>
        <v>33822.050000000003</v>
      </c>
      <c r="E23" s="28">
        <f t="shared" si="1"/>
        <v>56480.75</v>
      </c>
      <c r="F23" s="20">
        <f t="shared" si="0"/>
        <v>249.26738956780397</v>
      </c>
    </row>
    <row r="24" spans="1:6" ht="15.75" x14ac:dyDescent="0.25">
      <c r="A24" s="17">
        <v>412</v>
      </c>
      <c r="B24" s="17" t="s">
        <v>21</v>
      </c>
      <c r="C24" s="25">
        <v>22658.7</v>
      </c>
      <c r="D24" s="25">
        <v>33822.050000000003</v>
      </c>
      <c r="E24" s="25">
        <f t="shared" si="1"/>
        <v>56480.75</v>
      </c>
      <c r="F24" s="21">
        <f t="shared" si="0"/>
        <v>249.26738956780397</v>
      </c>
    </row>
    <row r="25" spans="1:6" ht="26.25" x14ac:dyDescent="0.25">
      <c r="A25" s="3">
        <v>42</v>
      </c>
      <c r="B25" s="3" t="s">
        <v>22</v>
      </c>
      <c r="C25" s="28">
        <f>SUM(C26:C29)</f>
        <v>651643.30000000005</v>
      </c>
      <c r="D25" s="28">
        <f>SUM(D26:D29)</f>
        <v>-22656.81</v>
      </c>
      <c r="E25" s="28">
        <f t="shared" si="1"/>
        <v>628986.49</v>
      </c>
      <c r="F25" s="20">
        <f t="shared" si="0"/>
        <v>96.523126992942295</v>
      </c>
    </row>
    <row r="26" spans="1:6" ht="15.75" x14ac:dyDescent="0.25">
      <c r="A26" s="17">
        <v>421</v>
      </c>
      <c r="B26" s="17" t="s">
        <v>7</v>
      </c>
      <c r="C26" s="25">
        <v>0</v>
      </c>
      <c r="D26" s="25">
        <v>0</v>
      </c>
      <c r="E26" s="25">
        <f t="shared" si="1"/>
        <v>0</v>
      </c>
      <c r="F26" s="21">
        <v>0</v>
      </c>
    </row>
    <row r="27" spans="1:6" ht="15.75" x14ac:dyDescent="0.25">
      <c r="A27" s="17">
        <v>422</v>
      </c>
      <c r="B27" s="17" t="s">
        <v>23</v>
      </c>
      <c r="C27" s="25">
        <v>651643.30000000005</v>
      </c>
      <c r="D27" s="25">
        <v>-22656.81</v>
      </c>
      <c r="E27" s="25">
        <f t="shared" si="1"/>
        <v>628986.49</v>
      </c>
      <c r="F27" s="21">
        <f t="shared" si="0"/>
        <v>96.523126992942295</v>
      </c>
    </row>
    <row r="28" spans="1:6" ht="15.75" x14ac:dyDescent="0.25">
      <c r="A28" s="17">
        <v>423</v>
      </c>
      <c r="B28" s="17" t="s">
        <v>24</v>
      </c>
      <c r="C28" s="25">
        <v>0</v>
      </c>
      <c r="D28" s="25">
        <v>0</v>
      </c>
      <c r="E28" s="25">
        <f t="shared" si="1"/>
        <v>0</v>
      </c>
      <c r="F28" s="21">
        <v>0</v>
      </c>
    </row>
    <row r="29" spans="1:6" ht="15.75" x14ac:dyDescent="0.25">
      <c r="A29" s="17">
        <v>426</v>
      </c>
      <c r="B29" s="17" t="s">
        <v>25</v>
      </c>
      <c r="C29" s="25">
        <v>0</v>
      </c>
      <c r="D29" s="25">
        <v>0</v>
      </c>
      <c r="E29" s="25">
        <f t="shared" si="1"/>
        <v>0</v>
      </c>
      <c r="F29" s="21">
        <v>0</v>
      </c>
    </row>
    <row r="30" spans="1:6" ht="15.75" x14ac:dyDescent="0.25">
      <c r="A30" s="3">
        <v>45</v>
      </c>
      <c r="B30" s="3" t="s">
        <v>26</v>
      </c>
      <c r="C30" s="26">
        <f>SUM(C31:C32)</f>
        <v>1143750</v>
      </c>
      <c r="D30" s="26">
        <f>SUM(D31:D32)</f>
        <v>-500000</v>
      </c>
      <c r="E30" s="28">
        <f t="shared" si="1"/>
        <v>643750</v>
      </c>
      <c r="F30" s="20">
        <f t="shared" si="0"/>
        <v>56.284153005464475</v>
      </c>
    </row>
    <row r="31" spans="1:6" ht="15.75" x14ac:dyDescent="0.25">
      <c r="A31" s="17">
        <v>451</v>
      </c>
      <c r="B31" s="17" t="s">
        <v>27</v>
      </c>
      <c r="C31" s="25">
        <v>1143750</v>
      </c>
      <c r="D31" s="25">
        <v>-500000</v>
      </c>
      <c r="E31" s="25">
        <f t="shared" si="1"/>
        <v>643750</v>
      </c>
      <c r="F31" s="21">
        <f t="shared" si="0"/>
        <v>56.284153005464475</v>
      </c>
    </row>
    <row r="32" spans="1:6" ht="15.75" x14ac:dyDescent="0.25">
      <c r="A32" s="17">
        <v>452</v>
      </c>
      <c r="B32" s="17" t="s">
        <v>28</v>
      </c>
      <c r="C32" s="25">
        <v>0</v>
      </c>
      <c r="D32" s="25">
        <v>0</v>
      </c>
      <c r="E32" s="25">
        <f t="shared" si="1"/>
        <v>0</v>
      </c>
      <c r="F32" s="21">
        <v>0</v>
      </c>
    </row>
    <row r="33" spans="1:6" ht="15.75" x14ac:dyDescent="0.25">
      <c r="A33" s="3">
        <v>5</v>
      </c>
      <c r="B33" s="3" t="s">
        <v>49</v>
      </c>
      <c r="C33" s="26">
        <f>SUM(C34)</f>
        <v>2545454.52</v>
      </c>
      <c r="D33" s="26">
        <v>0</v>
      </c>
      <c r="E33" s="26">
        <f>SUM(C33:D33)</f>
        <v>2545454.52</v>
      </c>
      <c r="F33" s="20">
        <f t="shared" si="0"/>
        <v>100</v>
      </c>
    </row>
    <row r="34" spans="1:6" ht="26.25" x14ac:dyDescent="0.25">
      <c r="A34" s="3">
        <v>54</v>
      </c>
      <c r="B34" s="3" t="s">
        <v>50</v>
      </c>
      <c r="C34" s="26">
        <f>SUM(C35)</f>
        <v>2545454.52</v>
      </c>
      <c r="D34" s="26">
        <v>0</v>
      </c>
      <c r="E34" s="26">
        <f>SUM(C34:D34)</f>
        <v>2545454.52</v>
      </c>
      <c r="F34" s="20">
        <f t="shared" si="0"/>
        <v>100</v>
      </c>
    </row>
    <row r="35" spans="1:6" ht="26.25" x14ac:dyDescent="0.25">
      <c r="A35" s="17">
        <v>544</v>
      </c>
      <c r="B35" s="17" t="s">
        <v>48</v>
      </c>
      <c r="C35" s="25">
        <v>2545454.52</v>
      </c>
      <c r="D35" s="25">
        <v>0</v>
      </c>
      <c r="E35" s="25">
        <f>SUM(C35:D35)</f>
        <v>2545454.52</v>
      </c>
      <c r="F35" s="21">
        <f t="shared" si="0"/>
        <v>100</v>
      </c>
    </row>
    <row r="36" spans="1:6" ht="15.75" x14ac:dyDescent="0.25">
      <c r="A36" s="4"/>
      <c r="B36" s="3" t="s">
        <v>29</v>
      </c>
      <c r="C36" s="29">
        <f>SUM(C6+C22+C33)</f>
        <v>37187245.960000001</v>
      </c>
      <c r="D36" s="29">
        <f>SUM(D6+D22)</f>
        <v>508841.95999999996</v>
      </c>
      <c r="E36" s="29">
        <f>SUM(E6+E22+E33)</f>
        <v>37696087.920000009</v>
      </c>
      <c r="F36" s="20">
        <f t="shared" si="0"/>
        <v>101.36832386175448</v>
      </c>
    </row>
    <row r="37" spans="1:6" ht="15.75" x14ac:dyDescent="0.25">
      <c r="A37" s="16"/>
      <c r="B37" s="3" t="s">
        <v>46</v>
      </c>
      <c r="C37" s="25">
        <v>5348033.08</v>
      </c>
      <c r="D37" s="25">
        <v>0</v>
      </c>
      <c r="E37" s="25">
        <f>SUM(C37:D37)</f>
        <v>5348033.08</v>
      </c>
      <c r="F37" s="21">
        <f t="shared" si="0"/>
        <v>100</v>
      </c>
    </row>
    <row r="38" spans="1:6" ht="15.75" x14ac:dyDescent="0.25">
      <c r="A38" s="16"/>
      <c r="B38" s="3" t="s">
        <v>47</v>
      </c>
      <c r="C38" s="30">
        <f>SUM(C36:C37)</f>
        <v>42535279.039999999</v>
      </c>
      <c r="D38" s="28">
        <f>SUM(D36:D37)</f>
        <v>508841.95999999996</v>
      </c>
      <c r="E38" s="28">
        <f>SUM(E36:E37)</f>
        <v>43044121.000000007</v>
      </c>
      <c r="F38" s="20">
        <f t="shared" si="0"/>
        <v>101.19628217208</v>
      </c>
    </row>
    <row r="39" spans="1:6" ht="15.75" x14ac:dyDescent="0.25">
      <c r="C39" s="19"/>
      <c r="F39" s="18"/>
    </row>
    <row r="40" spans="1:6" x14ac:dyDescent="0.2">
      <c r="F40" s="18"/>
    </row>
    <row r="214" spans="3:6" x14ac:dyDescent="0.2">
      <c r="C214" s="6"/>
      <c r="D214" s="6"/>
      <c r="E214" s="6"/>
      <c r="F214" s="6"/>
    </row>
  </sheetData>
  <mergeCells count="3">
    <mergeCell ref="A1:E1"/>
    <mergeCell ref="L11:P11"/>
    <mergeCell ref="B3:F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PRIHODI 2022</vt:lpstr>
      <vt:lpstr>RASHODI 2022</vt:lpstr>
      <vt:lpstr>'PRIHODI 2022'!Podrucje_ispisa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Petra Sočan</cp:lastModifiedBy>
  <cp:lastPrinted>2019-09-24T11:12:15Z</cp:lastPrinted>
  <dcterms:created xsi:type="dcterms:W3CDTF">2013-09-11T11:00:21Z</dcterms:created>
  <dcterms:modified xsi:type="dcterms:W3CDTF">2022-12-13T09:05:57Z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