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ETRA\MATERIJALI ZA UV\2022\06-22\"/>
    </mc:Choice>
  </mc:AlternateContent>
  <xr:revisionPtr revIDLastSave="0" documentId="13_ncr:1_{12482842-3463-49F7-BA89-03C7523D3E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HODI 2022" sheetId="6" r:id="rId1"/>
    <sheet name="RASHODI 2022" sheetId="5" r:id="rId2"/>
  </sheets>
  <definedNames>
    <definedName name="_xlnm.Print_Area" localSheetId="0">'PRIHODI 2022'!$A$1:$O$24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6" l="1"/>
  <c r="E35" i="5"/>
  <c r="F35" i="5" s="1"/>
  <c r="E37" i="5"/>
  <c r="F37" i="5" s="1"/>
  <c r="C34" i="5"/>
  <c r="E34" i="5" s="1"/>
  <c r="F34" i="5" s="1"/>
  <c r="D20" i="5"/>
  <c r="D17" i="5"/>
  <c r="D11" i="5"/>
  <c r="D7" i="5"/>
  <c r="D23" i="5"/>
  <c r="D25" i="5"/>
  <c r="D30" i="5"/>
  <c r="C25" i="5"/>
  <c r="C30" i="5"/>
  <c r="E12" i="6"/>
  <c r="C33" i="5" l="1"/>
  <c r="E33" i="5" s="1"/>
  <c r="F33" i="5" s="1"/>
  <c r="D22" i="5"/>
  <c r="D6" i="5"/>
  <c r="E9" i="5"/>
  <c r="E10" i="5"/>
  <c r="E12" i="5"/>
  <c r="E13" i="5"/>
  <c r="E14" i="5"/>
  <c r="E15" i="5"/>
  <c r="E16" i="5"/>
  <c r="E18" i="5"/>
  <c r="E19" i="5"/>
  <c r="E21" i="5"/>
  <c r="E24" i="5"/>
  <c r="E26" i="5"/>
  <c r="E27" i="5"/>
  <c r="E28" i="5"/>
  <c r="E29" i="5"/>
  <c r="E30" i="5"/>
  <c r="F30" i="5" s="1"/>
  <c r="E31" i="5"/>
  <c r="F31" i="5" s="1"/>
  <c r="E32" i="5"/>
  <c r="E8" i="5"/>
  <c r="D36" i="5" l="1"/>
  <c r="D38" i="5" s="1"/>
  <c r="C20" i="5"/>
  <c r="E20" i="5" s="1"/>
  <c r="E25" i="5"/>
  <c r="C23" i="5"/>
  <c r="C17" i="5"/>
  <c r="E17" i="5" s="1"/>
  <c r="F17" i="5" s="1"/>
  <c r="C7" i="5"/>
  <c r="C11" i="5"/>
  <c r="E11" i="5" s="1"/>
  <c r="F10" i="5"/>
  <c r="F12" i="5"/>
  <c r="F13" i="5"/>
  <c r="F14" i="5"/>
  <c r="F16" i="5"/>
  <c r="F19" i="5"/>
  <c r="F9" i="5"/>
  <c r="F8" i="5"/>
  <c r="E20" i="6"/>
  <c r="E19" i="6"/>
  <c r="E18" i="6"/>
  <c r="E13" i="6"/>
  <c r="E11" i="6"/>
  <c r="E10" i="6"/>
  <c r="E16" i="6"/>
  <c r="E15" i="6"/>
  <c r="E14" i="6"/>
  <c r="C21" i="6"/>
  <c r="E21" i="6" l="1"/>
  <c r="E23" i="5"/>
  <c r="C22" i="5"/>
  <c r="E22" i="5" s="1"/>
  <c r="F22" i="5" s="1"/>
  <c r="E7" i="5"/>
  <c r="F7" i="5" s="1"/>
  <c r="F25" i="5"/>
  <c r="C6" i="5"/>
  <c r="C36" i="5" s="1"/>
  <c r="C38" i="5" s="1"/>
  <c r="F11" i="5"/>
  <c r="E6" i="5" l="1"/>
  <c r="E36" i="5" s="1"/>
  <c r="E38" i="5" l="1"/>
  <c r="F36" i="5"/>
  <c r="F6" i="5"/>
  <c r="F38" i="5" l="1"/>
</calcChain>
</file>

<file path=xl/sharedStrings.xml><?xml version="1.0" encoding="utf-8"?>
<sst xmlns="http://schemas.openxmlformats.org/spreadsheetml/2006/main" count="61" uniqueCount="58">
  <si>
    <t>Pomoći</t>
  </si>
  <si>
    <t>Donacije</t>
  </si>
  <si>
    <t>Ostali rashodi za zaposlene</t>
  </si>
  <si>
    <t>Naknade troškova zaposlenima</t>
  </si>
  <si>
    <t>Rashodi za materijal i energiju</t>
  </si>
  <si>
    <t>Rashodi za usluge</t>
  </si>
  <si>
    <t>Rashodi za nabavu nefinancijske imovine</t>
  </si>
  <si>
    <t>Građevinski objekti</t>
  </si>
  <si>
    <t>Naziv računa</t>
  </si>
  <si>
    <t xml:space="preserve">Rashodi za zaposlene        </t>
  </si>
  <si>
    <t xml:space="preserve">Plaće </t>
  </si>
  <si>
    <t xml:space="preserve">Doprinosi na plaće    </t>
  </si>
  <si>
    <t xml:space="preserve">Materijalni rashodi   </t>
  </si>
  <si>
    <t xml:space="preserve">Naknade troškova osobama izvan radnog odnosa </t>
  </si>
  <si>
    <t>Ostali nespomenuti rashodi</t>
  </si>
  <si>
    <t xml:space="preserve">Financijski rashodi    </t>
  </si>
  <si>
    <t>Kamate za primljene kredite i zajmove</t>
  </si>
  <si>
    <t>Ostali finanacijski rashodi</t>
  </si>
  <si>
    <t xml:space="preserve">Donacije i ostali rashodi  </t>
  </si>
  <si>
    <t xml:space="preserve">Tekuće donacije </t>
  </si>
  <si>
    <t>Rashodi za nabavu nepoizvedene imovine</t>
  </si>
  <si>
    <t>Nematerijalna imovina</t>
  </si>
  <si>
    <t xml:space="preserve">Rashodi za nabavu proizvedene dugotrajne imovine   </t>
  </si>
  <si>
    <t>Postrojenja i oprema</t>
  </si>
  <si>
    <t>Prijevozna sredstva</t>
  </si>
  <si>
    <t>Nematerijalna proizvedena imovina</t>
  </si>
  <si>
    <t>Dodatna ulaganja na dugotrajnu imovinu</t>
  </si>
  <si>
    <t>Dodatna ulaganja na građevinskim objektima</t>
  </si>
  <si>
    <t>Dodatna ulaganja na postrojenjima i opremi</t>
  </si>
  <si>
    <t>UKUPNO</t>
  </si>
  <si>
    <t>IZMJENA</t>
  </si>
  <si>
    <t>Prihodi i primici</t>
  </si>
  <si>
    <t>1.</t>
  </si>
  <si>
    <t>2.</t>
  </si>
  <si>
    <t>3.</t>
  </si>
  <si>
    <t xml:space="preserve">HZZO- redovni </t>
  </si>
  <si>
    <t>HZZO-dopunsko osiguranje</t>
  </si>
  <si>
    <t>Lokalni proračun</t>
  </si>
  <si>
    <r>
      <t>Ostali izvori financiranja:</t>
    </r>
    <r>
      <rPr>
        <sz val="11"/>
        <rFont val="Arial"/>
        <family val="2"/>
        <charset val="238"/>
      </rPr>
      <t xml:space="preserve">                                                             Namjenski prihodi: Prihodi ostvareni obavljanjem osnovnih i ostalih poslova vlastite djelatnosti (vlastiti prihodi)</t>
    </r>
  </si>
  <si>
    <t>Ostali namjenski prihodi</t>
  </si>
  <si>
    <t>Zajmovi</t>
  </si>
  <si>
    <t xml:space="preserve">Prihodi od prodaje ili zamjene nefinanacijske imovine i naknade s naslova osiguranja </t>
  </si>
  <si>
    <t>Ukupno</t>
  </si>
  <si>
    <t xml:space="preserve">NAFTALAN  specijalna bolnica za medicinsku rehabilitaciju        </t>
  </si>
  <si>
    <t>Rashodi poslovanja</t>
  </si>
  <si>
    <t>HZZO - pripravnici</t>
  </si>
  <si>
    <t>PRENESENI MANJAK POSLOVANJA</t>
  </si>
  <si>
    <t>SVEUKUPNO</t>
  </si>
  <si>
    <t>Otplata glavnice primljenih kredita i zajmova od kreditnih i ostalih financijskih institucija izvan javnog sektora</t>
  </si>
  <si>
    <t>Izdaci za financijsku imovinu i otplate zajmova</t>
  </si>
  <si>
    <t>Izdaci za otplatu glavnice primljenih kredita i zajmova</t>
  </si>
  <si>
    <t>I. REBALANS FINANCIJSKOG PLANA 2022</t>
  </si>
  <si>
    <t>I.REBALANS FINANCIJSKOG PLANA 2022.</t>
  </si>
  <si>
    <t xml:space="preserve">II. REBALANS FINANCIJSKOG PLANA ZA 2022. GODINU </t>
  </si>
  <si>
    <t>II. REBALANS FINANCIJSKOG PLANA 2022</t>
  </si>
  <si>
    <t>INDEX II. REBALANS FIN.PLANA 2022./I. REBALANS FINANCIJSKOG PLANA 2022.</t>
  </si>
  <si>
    <t>II.REBALANS FINANCIJSKOG PLANA 2022.</t>
  </si>
  <si>
    <t xml:space="preserve">Namjenski primici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</si>
</sst>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0"/>
      <color indexed="8"/>
      <name val="MS Sans Serif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color indexed="8"/>
      <name val="MS Sans Serif"/>
      <family val="2"/>
      <charset val="238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"/>
      <family val="2"/>
    </font>
    <font>
      <sz val="11"/>
      <color theme="1"/>
      <name val="Calibri"/>
      <family val="2"/>
      <charset val="238"/>
      <scheme val="minor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3" fillId="8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0" applyNumberFormat="0" applyFill="0" applyBorder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9" borderId="1" applyNumberFormat="0" applyAlignment="0" applyProtection="0"/>
    <xf numFmtId="0" fontId="11" fillId="0" borderId="6" applyNumberFormat="0" applyFill="0" applyAlignment="0" applyProtection="0"/>
    <xf numFmtId="0" fontId="12" fillId="9" borderId="0" applyNumberFormat="0" applyBorder="0" applyAlignment="0" applyProtection="0"/>
    <xf numFmtId="0" fontId="27" fillId="0" borderId="0"/>
    <xf numFmtId="0" fontId="13" fillId="0" borderId="7" applyNumberFormat="0" applyFill="0" applyAlignment="0" applyProtection="0"/>
  </cellStyleXfs>
  <cellXfs count="62">
    <xf numFmtId="0" fontId="0" fillId="0" borderId="0" xfId="0" applyNumberFormat="1" applyFill="1" applyBorder="1" applyAlignment="1" applyProtection="1"/>
    <xf numFmtId="0" fontId="14" fillId="0" borderId="0" xfId="0" applyFont="1"/>
    <xf numFmtId="0" fontId="15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left" wrapText="1"/>
    </xf>
    <xf numFmtId="0" fontId="0" fillId="0" borderId="8" xfId="0" applyBorder="1" applyAlignment="1">
      <alignment wrapText="1"/>
    </xf>
    <xf numFmtId="0" fontId="15" fillId="0" borderId="8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4" fontId="0" fillId="0" borderId="0" xfId="0" applyNumberFormat="1" applyAlignment="1">
      <alignment wrapText="1"/>
    </xf>
    <xf numFmtId="0" fontId="17" fillId="0" borderId="0" xfId="0" applyFont="1"/>
    <xf numFmtId="0" fontId="22" fillId="0" borderId="0" xfId="0" applyFont="1" applyAlignment="1">
      <alignment horizontal="justify"/>
    </xf>
    <xf numFmtId="0" fontId="23" fillId="0" borderId="0" xfId="0" applyFont="1" applyAlignment="1">
      <alignment horizontal="justify"/>
    </xf>
    <xf numFmtId="0" fontId="24" fillId="0" borderId="8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center" vertical="center"/>
    </xf>
    <xf numFmtId="3" fontId="24" fillId="0" borderId="8" xfId="0" applyNumberFormat="1" applyFont="1" applyBorder="1"/>
    <xf numFmtId="3" fontId="24" fillId="0" borderId="8" xfId="0" applyNumberFormat="1" applyFont="1" applyBorder="1" applyAlignment="1">
      <alignment wrapText="1"/>
    </xf>
    <xf numFmtId="0" fontId="24" fillId="0" borderId="0" xfId="0" applyFont="1"/>
    <xf numFmtId="0" fontId="0" fillId="0" borderId="0" xfId="0"/>
    <xf numFmtId="0" fontId="0" fillId="0" borderId="8" xfId="0" applyNumberFormat="1" applyFill="1" applyBorder="1" applyAlignment="1" applyProtection="1"/>
    <xf numFmtId="0" fontId="15" fillId="0" borderId="8" xfId="0" applyNumberFormat="1" applyFont="1" applyFill="1" applyBorder="1" applyAlignment="1" applyProtection="1">
      <alignment horizontal="left" wrapText="1"/>
    </xf>
    <xf numFmtId="0" fontId="14" fillId="0" borderId="8" xfId="0" applyFont="1" applyBorder="1" applyAlignment="1">
      <alignment horizontal="left" wrapText="1"/>
    </xf>
    <xf numFmtId="0" fontId="28" fillId="0" borderId="0" xfId="0" applyFont="1" applyAlignment="1">
      <alignment wrapText="1"/>
    </xf>
    <xf numFmtId="3" fontId="19" fillId="0" borderId="16" xfId="0" applyNumberFormat="1" applyFont="1" applyBorder="1" applyAlignment="1">
      <alignment wrapText="1"/>
    </xf>
    <xf numFmtId="2" fontId="29" fillId="0" borderId="8" xfId="0" applyNumberFormat="1" applyFont="1" applyFill="1" applyBorder="1" applyAlignment="1" applyProtection="1"/>
    <xf numFmtId="2" fontId="28" fillId="0" borderId="8" xfId="0" applyNumberFormat="1" applyFont="1" applyFill="1" applyBorder="1" applyAlignment="1" applyProtection="1"/>
    <xf numFmtId="0" fontId="21" fillId="0" borderId="0" xfId="0" applyFont="1" applyAlignment="1">
      <alignment horizontal="justify"/>
    </xf>
    <xf numFmtId="0" fontId="17" fillId="0" borderId="0" xfId="0" applyFont="1" applyAlignment="1"/>
    <xf numFmtId="0" fontId="0" fillId="0" borderId="8" xfId="0" applyBorder="1" applyAlignment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4" fontId="19" fillId="0" borderId="8" xfId="0" applyNumberFormat="1" applyFont="1" applyBorder="1"/>
    <xf numFmtId="4" fontId="18" fillId="0" borderId="8" xfId="0" applyNumberFormat="1" applyFont="1" applyBorder="1"/>
    <xf numFmtId="4" fontId="19" fillId="0" borderId="8" xfId="0" applyNumberFormat="1" applyFont="1" applyBorder="1" applyAlignment="1">
      <alignment wrapText="1"/>
    </xf>
    <xf numFmtId="4" fontId="18" fillId="0" borderId="8" xfId="0" applyNumberFormat="1" applyFont="1" applyBorder="1" applyAlignment="1">
      <alignment wrapText="1"/>
    </xf>
    <xf numFmtId="4" fontId="18" fillId="0" borderId="8" xfId="0" applyNumberFormat="1" applyFont="1" applyBorder="1" applyAlignment="1">
      <alignment horizontal="right" wrapText="1"/>
    </xf>
    <xf numFmtId="4" fontId="18" fillId="0" borderId="15" xfId="0" applyNumberFormat="1" applyFont="1" applyBorder="1" applyAlignment="1">
      <alignment wrapText="1"/>
    </xf>
    <xf numFmtId="4" fontId="25" fillId="0" borderId="9" xfId="0" applyNumberFormat="1" applyFont="1" applyBorder="1" applyAlignment="1"/>
    <xf numFmtId="4" fontId="25" fillId="0" borderId="10" xfId="0" applyNumberFormat="1" applyFont="1" applyBorder="1" applyAlignment="1"/>
    <xf numFmtId="0" fontId="24" fillId="0" borderId="0" xfId="0" applyFont="1" applyAlignment="1">
      <alignment horizontal="left" wrapText="1"/>
    </xf>
    <xf numFmtId="0" fontId="24" fillId="0" borderId="0" xfId="0" applyFont="1" applyFill="1" applyAlignment="1">
      <alignment horizontal="left" wrapText="1"/>
    </xf>
    <xf numFmtId="4" fontId="26" fillId="0" borderId="8" xfId="0" applyNumberFormat="1" applyFont="1" applyBorder="1" applyAlignment="1">
      <alignment horizontal="left" vertical="top" wrapText="1"/>
    </xf>
    <xf numFmtId="4" fontId="24" fillId="0" borderId="8" xfId="0" applyNumberFormat="1" applyFont="1" applyBorder="1" applyAlignment="1">
      <alignment horizontal="left" vertical="top" wrapText="1"/>
    </xf>
    <xf numFmtId="4" fontId="25" fillId="0" borderId="11" xfId="0" applyNumberFormat="1" applyFont="1" applyBorder="1" applyAlignment="1"/>
    <xf numFmtId="4" fontId="25" fillId="0" borderId="12" xfId="0" applyNumberFormat="1" applyFont="1" applyBorder="1" applyAlignment="1"/>
    <xf numFmtId="4" fontId="25" fillId="0" borderId="13" xfId="0" applyNumberFormat="1" applyFont="1" applyBorder="1" applyAlignment="1"/>
    <xf numFmtId="4" fontId="25" fillId="0" borderId="14" xfId="0" applyNumberFormat="1" applyFont="1" applyBorder="1" applyAlignment="1"/>
    <xf numFmtId="0" fontId="24" fillId="0" borderId="0" xfId="0" applyNumberFormat="1" applyFont="1" applyAlignment="1">
      <alignment horizontal="center" wrapText="1"/>
    </xf>
    <xf numFmtId="4" fontId="25" fillId="0" borderId="9" xfId="0" applyNumberFormat="1" applyFont="1" applyBorder="1" applyAlignment="1">
      <alignment wrapText="1"/>
    </xf>
    <xf numFmtId="4" fontId="25" fillId="0" borderId="10" xfId="0" applyNumberFormat="1" applyFont="1" applyBorder="1" applyAlignment="1">
      <alignment wrapText="1"/>
    </xf>
    <xf numFmtId="4" fontId="25" fillId="0" borderId="9" xfId="0" applyNumberFormat="1" applyFont="1" applyBorder="1" applyAlignment="1">
      <alignment horizontal="left" wrapText="1"/>
    </xf>
    <xf numFmtId="4" fontId="25" fillId="0" borderId="10" xfId="0" applyNumberFormat="1" applyFont="1" applyBorder="1" applyAlignment="1">
      <alignment horizontal="left" wrapText="1"/>
    </xf>
    <xf numFmtId="4" fontId="25" fillId="0" borderId="9" xfId="0" applyNumberFormat="1" applyFont="1" applyBorder="1" applyAlignment="1">
      <alignment horizontal="left"/>
    </xf>
    <xf numFmtId="4" fontId="25" fillId="0" borderId="10" xfId="0" applyNumberFormat="1" applyFont="1" applyBorder="1" applyAlignment="1">
      <alignment horizontal="left"/>
    </xf>
    <xf numFmtId="0" fontId="25" fillId="0" borderId="8" xfId="0" applyFont="1" applyFill="1" applyBorder="1" applyAlignment="1"/>
    <xf numFmtId="0" fontId="25" fillId="0" borderId="8" xfId="0" applyFont="1" applyBorder="1" applyAlignment="1"/>
    <xf numFmtId="0" fontId="21" fillId="0" borderId="0" xfId="0" applyFont="1" applyAlignment="1">
      <alignment horizontal="justify"/>
    </xf>
    <xf numFmtId="0" fontId="17" fillId="0" borderId="0" xfId="0" applyFont="1" applyAlignment="1"/>
    <xf numFmtId="0" fontId="16" fillId="0" borderId="0" xfId="0" applyFont="1" applyAlignment="1">
      <alignment horizontal="center"/>
    </xf>
    <xf numFmtId="0" fontId="24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4" fontId="24" fillId="0" borderId="8" xfId="0" applyNumberFormat="1" applyFont="1" applyBorder="1"/>
    <xf numFmtId="4" fontId="25" fillId="0" borderId="8" xfId="0" applyNumberFormat="1" applyFont="1" applyBorder="1"/>
    <xf numFmtId="4" fontId="24" fillId="0" borderId="8" xfId="0" applyNumberFormat="1" applyFont="1" applyBorder="1" applyAlignment="1">
      <alignment wrapText="1"/>
    </xf>
  </cellXfs>
  <cellStyles count="38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Heading 1" xfId="29" xr:uid="{00000000-0005-0000-0000-00001C000000}"/>
    <cellStyle name="Heading 2" xfId="30" xr:uid="{00000000-0005-0000-0000-00001D000000}"/>
    <cellStyle name="Heading 3" xfId="31" xr:uid="{00000000-0005-0000-0000-00001E000000}"/>
    <cellStyle name="Heading 4" xfId="32" xr:uid="{00000000-0005-0000-0000-00001F000000}"/>
    <cellStyle name="Input" xfId="33" xr:uid="{00000000-0005-0000-0000-000020000000}"/>
    <cellStyle name="Linked Cell" xfId="34" xr:uid="{00000000-0005-0000-0000-000021000000}"/>
    <cellStyle name="Neutral" xfId="35" xr:uid="{00000000-0005-0000-0000-000022000000}"/>
    <cellStyle name="Normalno" xfId="0" builtinId="0"/>
    <cellStyle name="Normalno 2" xfId="36" xr:uid="{00000000-0005-0000-0000-000023000000}"/>
    <cellStyle name="Total" xfId="37" xr:uid="{00000000-0005-0000-0000-00002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8"/>
  <sheetViews>
    <sheetView tabSelected="1" zoomScaleNormal="100" workbookViewId="0">
      <selection activeCell="C15" sqref="C15"/>
    </sheetView>
  </sheetViews>
  <sheetFormatPr defaultRowHeight="12.75" x14ac:dyDescent="0.2"/>
  <cols>
    <col min="1" max="1" width="9.140625" style="17"/>
    <col min="2" max="2" width="35.28515625" style="17" customWidth="1"/>
    <col min="3" max="4" width="27.42578125" style="17" customWidth="1"/>
    <col min="5" max="5" width="22.5703125" style="17" customWidth="1"/>
    <col min="7" max="7" width="8.7109375" customWidth="1"/>
    <col min="8" max="14" width="9.140625" hidden="1" customWidth="1"/>
  </cols>
  <sheetData>
    <row r="1" spans="1:5" ht="15" x14ac:dyDescent="0.2">
      <c r="A1" s="8"/>
      <c r="B1" s="8"/>
      <c r="C1" s="8"/>
      <c r="D1" s="8"/>
      <c r="E1" s="8"/>
    </row>
    <row r="2" spans="1:5" ht="15" x14ac:dyDescent="0.2">
      <c r="A2" s="8"/>
      <c r="B2" s="8"/>
      <c r="C2" s="8"/>
      <c r="D2" s="8"/>
      <c r="E2" s="8"/>
    </row>
    <row r="3" spans="1:5" ht="15" x14ac:dyDescent="0.2">
      <c r="A3" s="8"/>
      <c r="B3" s="8"/>
      <c r="C3" s="8"/>
      <c r="D3" s="8"/>
      <c r="E3" s="8"/>
    </row>
    <row r="4" spans="1:5" ht="15.75" x14ac:dyDescent="0.25">
      <c r="A4" s="54" t="s">
        <v>43</v>
      </c>
      <c r="B4" s="55"/>
      <c r="C4" s="55"/>
      <c r="D4" s="55"/>
      <c r="E4" s="55"/>
    </row>
    <row r="5" spans="1:5" ht="15.75" x14ac:dyDescent="0.25">
      <c r="A5" s="9"/>
      <c r="B5" s="8"/>
      <c r="C5" s="8"/>
      <c r="D5" s="8"/>
      <c r="E5" s="8"/>
    </row>
    <row r="6" spans="1:5" ht="15.75" x14ac:dyDescent="0.25">
      <c r="A6" s="56" t="s">
        <v>53</v>
      </c>
      <c r="B6" s="56"/>
      <c r="C6" s="56"/>
      <c r="D6" s="56"/>
      <c r="E6" s="56"/>
    </row>
    <row r="7" spans="1:5" x14ac:dyDescent="0.2">
      <c r="A7" s="10"/>
      <c r="B7" s="1"/>
      <c r="C7" s="1"/>
      <c r="D7" s="1"/>
      <c r="E7" s="1"/>
    </row>
    <row r="8" spans="1:5" ht="42.75" x14ac:dyDescent="0.2">
      <c r="A8" s="57" t="s">
        <v>31</v>
      </c>
      <c r="B8" s="57"/>
      <c r="C8" s="12" t="s">
        <v>52</v>
      </c>
      <c r="D8" s="11" t="s">
        <v>30</v>
      </c>
      <c r="E8" s="12" t="s">
        <v>56</v>
      </c>
    </row>
    <row r="9" spans="1:5" x14ac:dyDescent="0.2">
      <c r="A9" s="58">
        <v>0</v>
      </c>
      <c r="B9" s="58"/>
      <c r="C9" s="13" t="s">
        <v>32</v>
      </c>
      <c r="D9" s="13" t="s">
        <v>33</v>
      </c>
      <c r="E9" s="13" t="s">
        <v>34</v>
      </c>
    </row>
    <row r="10" spans="1:5" ht="15" x14ac:dyDescent="0.25">
      <c r="A10" s="52" t="s">
        <v>35</v>
      </c>
      <c r="B10" s="52"/>
      <c r="C10" s="59">
        <v>17584368.23</v>
      </c>
      <c r="D10" s="14">
        <v>0</v>
      </c>
      <c r="E10" s="59">
        <f t="shared" ref="E10:E16" si="0">SUM(C10:D10)</f>
        <v>17584368.23</v>
      </c>
    </row>
    <row r="11" spans="1:5" ht="15" x14ac:dyDescent="0.25">
      <c r="A11" s="52" t="s">
        <v>36</v>
      </c>
      <c r="B11" s="53"/>
      <c r="C11" s="59">
        <v>4400000</v>
      </c>
      <c r="D11" s="14">
        <v>0</v>
      </c>
      <c r="E11" s="59">
        <f t="shared" si="0"/>
        <v>4400000</v>
      </c>
    </row>
    <row r="12" spans="1:5" ht="15" x14ac:dyDescent="0.25">
      <c r="A12" s="52" t="s">
        <v>45</v>
      </c>
      <c r="B12" s="53"/>
      <c r="C12" s="59">
        <v>0</v>
      </c>
      <c r="D12" s="14">
        <v>0</v>
      </c>
      <c r="E12" s="59">
        <f>SUM(C12:D12)</f>
        <v>0</v>
      </c>
    </row>
    <row r="13" spans="1:5" ht="15" x14ac:dyDescent="0.25">
      <c r="A13" s="35" t="s">
        <v>37</v>
      </c>
      <c r="B13" s="36"/>
      <c r="C13" s="59">
        <v>4593285</v>
      </c>
      <c r="D13" s="14">
        <v>3850000</v>
      </c>
      <c r="E13" s="59">
        <f t="shared" si="0"/>
        <v>8443285</v>
      </c>
    </row>
    <row r="14" spans="1:5" ht="66.75" customHeight="1" x14ac:dyDescent="0.2">
      <c r="A14" s="39" t="s">
        <v>38</v>
      </c>
      <c r="B14" s="40"/>
      <c r="C14" s="59">
        <v>11364154.85</v>
      </c>
      <c r="D14" s="59">
        <v>-86697</v>
      </c>
      <c r="E14" s="59">
        <f t="shared" si="0"/>
        <v>11277457.85</v>
      </c>
    </row>
    <row r="15" spans="1:5" ht="15" x14ac:dyDescent="0.25">
      <c r="A15" s="41" t="s">
        <v>39</v>
      </c>
      <c r="B15" s="42"/>
      <c r="C15" s="59">
        <v>594000</v>
      </c>
      <c r="D15" s="59">
        <v>22000</v>
      </c>
      <c r="E15" s="59">
        <f t="shared" si="0"/>
        <v>616000</v>
      </c>
    </row>
    <row r="16" spans="1:5" ht="15" x14ac:dyDescent="0.25">
      <c r="A16" s="50" t="s">
        <v>0</v>
      </c>
      <c r="B16" s="51"/>
      <c r="C16" s="59">
        <v>88239</v>
      </c>
      <c r="D16" s="59">
        <v>47653.96</v>
      </c>
      <c r="E16" s="59">
        <f t="shared" si="0"/>
        <v>135892.96</v>
      </c>
    </row>
    <row r="17" spans="1:7" ht="15" x14ac:dyDescent="0.25">
      <c r="A17" s="43" t="s">
        <v>40</v>
      </c>
      <c r="B17" s="44"/>
      <c r="C17" s="59">
        <v>0</v>
      </c>
      <c r="D17" s="14">
        <v>0</v>
      </c>
      <c r="E17" s="59">
        <v>0</v>
      </c>
    </row>
    <row r="18" spans="1:7" ht="15" x14ac:dyDescent="0.25">
      <c r="A18" s="35" t="s">
        <v>1</v>
      </c>
      <c r="B18" s="36"/>
      <c r="C18" s="59">
        <v>0</v>
      </c>
      <c r="D18" s="14">
        <v>0</v>
      </c>
      <c r="E18" s="59">
        <f t="shared" ref="E18:E20" si="1">SUM(C18:D18)</f>
        <v>0</v>
      </c>
    </row>
    <row r="19" spans="1:7" ht="55.5" customHeight="1" x14ac:dyDescent="0.25">
      <c r="A19" s="48" t="s">
        <v>41</v>
      </c>
      <c r="B19" s="49"/>
      <c r="C19" s="61">
        <v>20000</v>
      </c>
      <c r="D19" s="15">
        <v>0</v>
      </c>
      <c r="E19" s="61">
        <f t="shared" si="1"/>
        <v>20000</v>
      </c>
    </row>
    <row r="20" spans="1:7" ht="15" x14ac:dyDescent="0.25">
      <c r="A20" s="46" t="s">
        <v>57</v>
      </c>
      <c r="B20" s="47"/>
      <c r="C20" s="59">
        <v>0</v>
      </c>
      <c r="D20" s="59">
        <v>58275</v>
      </c>
      <c r="E20" s="59">
        <f t="shared" si="1"/>
        <v>58275</v>
      </c>
    </row>
    <row r="21" spans="1:7" ht="15" x14ac:dyDescent="0.25">
      <c r="A21" s="35" t="s">
        <v>42</v>
      </c>
      <c r="B21" s="36"/>
      <c r="C21" s="60">
        <f>SUM(C10:C20)</f>
        <v>38644047.079999998</v>
      </c>
      <c r="D21" s="60">
        <f>SUM(D10:D20)</f>
        <v>3891231.96</v>
      </c>
      <c r="E21" s="60">
        <f>SUM(E10:E20)</f>
        <v>42535279.039999999</v>
      </c>
    </row>
    <row r="22" spans="1:7" ht="39.75" customHeight="1" x14ac:dyDescent="0.2">
      <c r="A22" s="45"/>
      <c r="B22" s="45"/>
      <c r="C22" s="45"/>
      <c r="D22" s="45"/>
      <c r="E22" s="45"/>
      <c r="F22" s="45"/>
      <c r="G22" s="45"/>
    </row>
    <row r="23" spans="1:7" ht="14.25" x14ac:dyDescent="0.2">
      <c r="A23" s="37"/>
      <c r="B23" s="37"/>
      <c r="C23" s="37"/>
      <c r="D23" s="37"/>
      <c r="E23" s="37"/>
    </row>
    <row r="24" spans="1:7" ht="14.25" x14ac:dyDescent="0.2">
      <c r="A24" s="38"/>
      <c r="B24" s="38"/>
      <c r="C24" s="38"/>
      <c r="D24" s="38"/>
      <c r="E24" s="38"/>
    </row>
    <row r="27" spans="1:7" ht="14.25" x14ac:dyDescent="0.2">
      <c r="B27" s="16"/>
      <c r="C27" s="16"/>
      <c r="D27" s="16"/>
      <c r="E27" s="16"/>
    </row>
    <row r="28" spans="1:7" ht="14.25" x14ac:dyDescent="0.2">
      <c r="A28" s="16"/>
      <c r="B28" s="16"/>
      <c r="C28" s="16"/>
      <c r="D28" s="16"/>
      <c r="E28" s="16"/>
    </row>
  </sheetData>
  <mergeCells count="19">
    <mergeCell ref="A11:B11"/>
    <mergeCell ref="A12:B12"/>
    <mergeCell ref="A4:E4"/>
    <mergeCell ref="A6:E6"/>
    <mergeCell ref="A8:B8"/>
    <mergeCell ref="A9:B9"/>
    <mergeCell ref="A10:B10"/>
    <mergeCell ref="A21:B21"/>
    <mergeCell ref="A23:E23"/>
    <mergeCell ref="A24:E24"/>
    <mergeCell ref="A13:B13"/>
    <mergeCell ref="A14:B14"/>
    <mergeCell ref="A15:B15"/>
    <mergeCell ref="A17:B17"/>
    <mergeCell ref="A18:B18"/>
    <mergeCell ref="A22:G22"/>
    <mergeCell ref="A20:B20"/>
    <mergeCell ref="A19:B19"/>
    <mergeCell ref="A16:B16"/>
  </mergeCells>
  <pageMargins left="0.7" right="0.7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4"/>
  <sheetViews>
    <sheetView topLeftCell="A13" zoomScaleNormal="100" workbookViewId="0">
      <selection activeCell="D14" sqref="D14"/>
    </sheetView>
  </sheetViews>
  <sheetFormatPr defaultRowHeight="12.75" x14ac:dyDescent="0.2"/>
  <cols>
    <col min="1" max="1" width="6.7109375" style="6" customWidth="1"/>
    <col min="2" max="2" width="48.42578125" style="6" customWidth="1"/>
    <col min="3" max="3" width="14.85546875" style="6" bestFit="1" customWidth="1"/>
    <col min="4" max="4" width="14.85546875" style="6" customWidth="1"/>
    <col min="5" max="5" width="15.42578125" style="6" customWidth="1"/>
    <col min="6" max="6" width="23.5703125" style="6" customWidth="1"/>
  </cols>
  <sheetData>
    <row r="1" spans="1:16" ht="15.75" x14ac:dyDescent="0.25">
      <c r="A1" s="54" t="s">
        <v>43</v>
      </c>
      <c r="B1" s="55"/>
      <c r="C1" s="55"/>
      <c r="D1" s="55"/>
      <c r="E1" s="55"/>
    </row>
    <row r="2" spans="1:16" ht="15.75" x14ac:dyDescent="0.25">
      <c r="A2" s="25"/>
      <c r="B2" s="26"/>
      <c r="C2" s="26"/>
      <c r="D2" s="26"/>
      <c r="E2" s="26"/>
    </row>
    <row r="3" spans="1:16" ht="15.75" x14ac:dyDescent="0.25">
      <c r="A3" s="25"/>
      <c r="B3" s="56" t="s">
        <v>53</v>
      </c>
      <c r="C3" s="56"/>
      <c r="D3" s="56"/>
      <c r="E3" s="56"/>
      <c r="F3" s="56"/>
    </row>
    <row r="5" spans="1:16" ht="66" customHeight="1" x14ac:dyDescent="0.2">
      <c r="A5" s="27"/>
      <c r="B5" s="2" t="s">
        <v>8</v>
      </c>
      <c r="C5" s="2" t="s">
        <v>51</v>
      </c>
      <c r="D5" s="2" t="s">
        <v>30</v>
      </c>
      <c r="E5" s="2" t="s">
        <v>54</v>
      </c>
      <c r="F5" s="28" t="s">
        <v>55</v>
      </c>
    </row>
    <row r="6" spans="1:16" ht="15.75" x14ac:dyDescent="0.25">
      <c r="A6" s="3">
        <v>3</v>
      </c>
      <c r="B6" s="3" t="s">
        <v>44</v>
      </c>
      <c r="C6" s="30">
        <f>SUM(C7+C11+C17+C20)</f>
        <v>29054209.48</v>
      </c>
      <c r="D6" s="30">
        <f>SUM(D7+D11+D17+D20)</f>
        <v>3769529.96</v>
      </c>
      <c r="E6" s="30">
        <f>SUM(C6+D6)</f>
        <v>32823739.440000001</v>
      </c>
      <c r="F6" s="23">
        <f>SUM(E6/C6*100)</f>
        <v>112.9741267357311</v>
      </c>
    </row>
    <row r="7" spans="1:16" ht="15.75" x14ac:dyDescent="0.25">
      <c r="A7" s="3">
        <v>31</v>
      </c>
      <c r="B7" s="3" t="s">
        <v>9</v>
      </c>
      <c r="C7" s="30">
        <f>SUM(C8:C10)</f>
        <v>17073724.41</v>
      </c>
      <c r="D7" s="30">
        <f>SUM(D8:D10)</f>
        <v>3007880.28</v>
      </c>
      <c r="E7" s="32">
        <f>SUM(C7+D7)</f>
        <v>20081604.690000001</v>
      </c>
      <c r="F7" s="23">
        <f>E7/C7*100</f>
        <v>117.61701318218714</v>
      </c>
    </row>
    <row r="8" spans="1:16" ht="15.75" x14ac:dyDescent="0.25">
      <c r="A8" s="20">
        <v>311</v>
      </c>
      <c r="B8" s="20" t="s">
        <v>10</v>
      </c>
      <c r="C8" s="29">
        <v>14324724.41</v>
      </c>
      <c r="D8" s="29">
        <v>3007880.28</v>
      </c>
      <c r="E8" s="29">
        <f>SUM(C8:D8)</f>
        <v>17332604.690000001</v>
      </c>
      <c r="F8" s="24">
        <f t="shared" ref="F8:F25" si="0">E8/C8*100</f>
        <v>120.9978230219928</v>
      </c>
    </row>
    <row r="9" spans="1:16" ht="15.75" x14ac:dyDescent="0.25">
      <c r="A9" s="20">
        <v>312</v>
      </c>
      <c r="B9" s="20" t="s">
        <v>2</v>
      </c>
      <c r="C9" s="31">
        <v>549000</v>
      </c>
      <c r="D9" s="31">
        <v>0</v>
      </c>
      <c r="E9" s="29">
        <f t="shared" ref="E9:E32" si="1">SUM(C9:D9)</f>
        <v>549000</v>
      </c>
      <c r="F9" s="24">
        <f t="shared" si="0"/>
        <v>100</v>
      </c>
    </row>
    <row r="10" spans="1:16" ht="15.75" x14ac:dyDescent="0.25">
      <c r="A10" s="20">
        <v>313</v>
      </c>
      <c r="B10" s="20" t="s">
        <v>11</v>
      </c>
      <c r="C10" s="31">
        <v>2200000</v>
      </c>
      <c r="D10" s="31">
        <v>0</v>
      </c>
      <c r="E10" s="29">
        <f t="shared" si="1"/>
        <v>2200000</v>
      </c>
      <c r="F10" s="24">
        <f t="shared" si="0"/>
        <v>100</v>
      </c>
    </row>
    <row r="11" spans="1:16" ht="15.75" x14ac:dyDescent="0.25">
      <c r="A11" s="3">
        <v>32</v>
      </c>
      <c r="B11" s="3" t="s">
        <v>12</v>
      </c>
      <c r="C11" s="32">
        <f>SUM(C12:C16)</f>
        <v>11465503.16</v>
      </c>
      <c r="D11" s="32">
        <f>SUM(D12:D16)</f>
        <v>761649.68</v>
      </c>
      <c r="E11" s="32">
        <f t="shared" si="1"/>
        <v>12227152.84</v>
      </c>
      <c r="F11" s="23">
        <f t="shared" si="0"/>
        <v>106.64296777360096</v>
      </c>
      <c r="L11" s="54"/>
      <c r="M11" s="55"/>
      <c r="N11" s="55"/>
      <c r="O11" s="55"/>
      <c r="P11" s="55"/>
    </row>
    <row r="12" spans="1:16" ht="15.75" x14ac:dyDescent="0.25">
      <c r="A12" s="20">
        <v>321</v>
      </c>
      <c r="B12" s="20" t="s">
        <v>3</v>
      </c>
      <c r="C12" s="29">
        <v>981300</v>
      </c>
      <c r="D12" s="29">
        <v>0</v>
      </c>
      <c r="E12" s="29">
        <f t="shared" si="1"/>
        <v>981300</v>
      </c>
      <c r="F12" s="24">
        <f t="shared" si="0"/>
        <v>100</v>
      </c>
    </row>
    <row r="13" spans="1:16" ht="15.75" x14ac:dyDescent="0.25">
      <c r="A13" s="20">
        <v>322</v>
      </c>
      <c r="B13" s="20" t="s">
        <v>4</v>
      </c>
      <c r="C13" s="29">
        <v>5462753.5700000003</v>
      </c>
      <c r="D13" s="29">
        <v>1031773.68</v>
      </c>
      <c r="E13" s="29">
        <f t="shared" si="1"/>
        <v>6494527.25</v>
      </c>
      <c r="F13" s="24">
        <f t="shared" si="0"/>
        <v>118.88742859766232</v>
      </c>
    </row>
    <row r="14" spans="1:16" ht="15.75" x14ac:dyDescent="0.25">
      <c r="A14" s="20">
        <v>323</v>
      </c>
      <c r="B14" s="20" t="s">
        <v>5</v>
      </c>
      <c r="C14" s="29">
        <v>4428949.59</v>
      </c>
      <c r="D14" s="29">
        <v>-220124</v>
      </c>
      <c r="E14" s="29">
        <f t="shared" si="1"/>
        <v>4208825.59</v>
      </c>
      <c r="F14" s="24">
        <f t="shared" si="0"/>
        <v>95.029882469265132</v>
      </c>
    </row>
    <row r="15" spans="1:16" ht="15.75" x14ac:dyDescent="0.25">
      <c r="A15" s="20">
        <v>324</v>
      </c>
      <c r="B15" s="20" t="s">
        <v>13</v>
      </c>
      <c r="C15" s="29">
        <v>0</v>
      </c>
      <c r="D15" s="29">
        <v>15000</v>
      </c>
      <c r="E15" s="29">
        <f t="shared" si="1"/>
        <v>15000</v>
      </c>
      <c r="F15" s="24">
        <v>0</v>
      </c>
    </row>
    <row r="16" spans="1:16" ht="15.75" x14ac:dyDescent="0.25">
      <c r="A16" s="20">
        <v>329</v>
      </c>
      <c r="B16" s="20" t="s">
        <v>14</v>
      </c>
      <c r="C16" s="29">
        <v>592500</v>
      </c>
      <c r="D16" s="29">
        <v>-65000</v>
      </c>
      <c r="E16" s="29">
        <f t="shared" si="1"/>
        <v>527500</v>
      </c>
      <c r="F16" s="24">
        <f t="shared" si="0"/>
        <v>89.029535864978897</v>
      </c>
    </row>
    <row r="17" spans="1:6" ht="15.75" x14ac:dyDescent="0.25">
      <c r="A17" s="3">
        <v>34</v>
      </c>
      <c r="B17" s="3" t="s">
        <v>15</v>
      </c>
      <c r="C17" s="30">
        <f>SUM(C18:C19)</f>
        <v>514481.91</v>
      </c>
      <c r="D17" s="30">
        <f>SUM(D18:D19)</f>
        <v>0</v>
      </c>
      <c r="E17" s="32">
        <f t="shared" si="1"/>
        <v>514481.91</v>
      </c>
      <c r="F17" s="23">
        <f t="shared" si="0"/>
        <v>100</v>
      </c>
    </row>
    <row r="18" spans="1:6" ht="15.75" x14ac:dyDescent="0.25">
      <c r="A18" s="20">
        <v>342</v>
      </c>
      <c r="B18" s="20" t="s">
        <v>16</v>
      </c>
      <c r="C18" s="29">
        <v>401981.91</v>
      </c>
      <c r="D18" s="29">
        <v>0</v>
      </c>
      <c r="E18" s="29">
        <f t="shared" si="1"/>
        <v>401981.91</v>
      </c>
      <c r="F18" s="24">
        <v>0</v>
      </c>
    </row>
    <row r="19" spans="1:6" ht="15.75" x14ac:dyDescent="0.25">
      <c r="A19" s="20">
        <v>343</v>
      </c>
      <c r="B19" s="20" t="s">
        <v>17</v>
      </c>
      <c r="C19" s="29">
        <v>112500</v>
      </c>
      <c r="D19" s="29">
        <v>0</v>
      </c>
      <c r="E19" s="29">
        <f t="shared" si="1"/>
        <v>112500</v>
      </c>
      <c r="F19" s="24">
        <f t="shared" si="0"/>
        <v>100</v>
      </c>
    </row>
    <row r="20" spans="1:6" ht="15.75" x14ac:dyDescent="0.25">
      <c r="A20" s="3">
        <v>38</v>
      </c>
      <c r="B20" s="3" t="s">
        <v>18</v>
      </c>
      <c r="C20" s="30">
        <f>SUM(C21)</f>
        <v>500</v>
      </c>
      <c r="D20" s="30">
        <f>SUM(D21)</f>
        <v>0</v>
      </c>
      <c r="E20" s="32">
        <f t="shared" si="1"/>
        <v>500</v>
      </c>
      <c r="F20" s="23">
        <v>0</v>
      </c>
    </row>
    <row r="21" spans="1:6" ht="15.75" x14ac:dyDescent="0.25">
      <c r="A21" s="20">
        <v>381</v>
      </c>
      <c r="B21" s="20" t="s">
        <v>19</v>
      </c>
      <c r="C21" s="29">
        <v>500</v>
      </c>
      <c r="D21" s="29">
        <v>0</v>
      </c>
      <c r="E21" s="29">
        <f t="shared" si="1"/>
        <v>500</v>
      </c>
      <c r="F21" s="24">
        <v>0</v>
      </c>
    </row>
    <row r="22" spans="1:6" ht="15.75" x14ac:dyDescent="0.25">
      <c r="A22" s="3">
        <v>4</v>
      </c>
      <c r="B22" s="3" t="s">
        <v>6</v>
      </c>
      <c r="C22" s="32">
        <f>SUM(C30+C23+C25)</f>
        <v>1696350</v>
      </c>
      <c r="D22" s="32">
        <f>SUM(D23+D25+D30)</f>
        <v>121702</v>
      </c>
      <c r="E22" s="32">
        <f t="shared" si="1"/>
        <v>1818052</v>
      </c>
      <c r="F22" s="23">
        <f t="shared" si="0"/>
        <v>107.17434491702772</v>
      </c>
    </row>
    <row r="23" spans="1:6" ht="15.75" x14ac:dyDescent="0.25">
      <c r="A23" s="3">
        <v>41</v>
      </c>
      <c r="B23" s="3" t="s">
        <v>20</v>
      </c>
      <c r="C23" s="30">
        <f>SUM(C24)</f>
        <v>20000</v>
      </c>
      <c r="D23" s="30">
        <f>SUM(D24)</f>
        <v>2658.7</v>
      </c>
      <c r="E23" s="32">
        <f t="shared" si="1"/>
        <v>22658.7</v>
      </c>
      <c r="F23" s="23">
        <v>0</v>
      </c>
    </row>
    <row r="24" spans="1:6" ht="15.75" x14ac:dyDescent="0.25">
      <c r="A24" s="20">
        <v>412</v>
      </c>
      <c r="B24" s="20" t="s">
        <v>21</v>
      </c>
      <c r="C24" s="29">
        <v>20000</v>
      </c>
      <c r="D24" s="29">
        <v>2658.7</v>
      </c>
      <c r="E24" s="29">
        <f t="shared" si="1"/>
        <v>22658.7</v>
      </c>
      <c r="F24" s="24">
        <v>0</v>
      </c>
    </row>
    <row r="25" spans="1:6" ht="26.25" x14ac:dyDescent="0.25">
      <c r="A25" s="3">
        <v>42</v>
      </c>
      <c r="B25" s="3" t="s">
        <v>22</v>
      </c>
      <c r="C25" s="32">
        <f>SUM(C26:C29)</f>
        <v>532600</v>
      </c>
      <c r="D25" s="32">
        <f>SUM(D26:D29)</f>
        <v>119043.3</v>
      </c>
      <c r="E25" s="32">
        <f t="shared" si="1"/>
        <v>651643.30000000005</v>
      </c>
      <c r="F25" s="23">
        <f t="shared" si="0"/>
        <v>122.35135185880586</v>
      </c>
    </row>
    <row r="26" spans="1:6" ht="15.75" x14ac:dyDescent="0.25">
      <c r="A26" s="20">
        <v>421</v>
      </c>
      <c r="B26" s="20" t="s">
        <v>7</v>
      </c>
      <c r="C26" s="29">
        <v>0</v>
      </c>
      <c r="D26" s="29">
        <v>0</v>
      </c>
      <c r="E26" s="29">
        <f t="shared" si="1"/>
        <v>0</v>
      </c>
      <c r="F26" s="24">
        <v>0</v>
      </c>
    </row>
    <row r="27" spans="1:6" ht="15.75" x14ac:dyDescent="0.25">
      <c r="A27" s="20">
        <v>422</v>
      </c>
      <c r="B27" s="20" t="s">
        <v>23</v>
      </c>
      <c r="C27" s="29">
        <v>532600</v>
      </c>
      <c r="D27" s="29">
        <v>119043.3</v>
      </c>
      <c r="E27" s="29">
        <f t="shared" si="1"/>
        <v>651643.30000000005</v>
      </c>
      <c r="F27" s="24">
        <v>0</v>
      </c>
    </row>
    <row r="28" spans="1:6" ht="15.75" x14ac:dyDescent="0.25">
      <c r="A28" s="20">
        <v>423</v>
      </c>
      <c r="B28" s="20" t="s">
        <v>24</v>
      </c>
      <c r="C28" s="29">
        <v>0</v>
      </c>
      <c r="D28" s="29">
        <v>0</v>
      </c>
      <c r="E28" s="29">
        <f t="shared" si="1"/>
        <v>0</v>
      </c>
      <c r="F28" s="24">
        <v>0</v>
      </c>
    </row>
    <row r="29" spans="1:6" ht="15.75" x14ac:dyDescent="0.25">
      <c r="A29" s="20">
        <v>426</v>
      </c>
      <c r="B29" s="20" t="s">
        <v>25</v>
      </c>
      <c r="C29" s="29">
        <v>0</v>
      </c>
      <c r="D29" s="29">
        <v>0</v>
      </c>
      <c r="E29" s="29">
        <f t="shared" si="1"/>
        <v>0</v>
      </c>
      <c r="F29" s="24">
        <v>0</v>
      </c>
    </row>
    <row r="30" spans="1:6" ht="15.75" x14ac:dyDescent="0.25">
      <c r="A30" s="3">
        <v>45</v>
      </c>
      <c r="B30" s="3" t="s">
        <v>26</v>
      </c>
      <c r="C30" s="30">
        <f>SUM(C31:C32)</f>
        <v>1143750</v>
      </c>
      <c r="D30" s="30">
        <f>SUM(D31:D32)</f>
        <v>0</v>
      </c>
      <c r="E30" s="32">
        <f t="shared" si="1"/>
        <v>1143750</v>
      </c>
      <c r="F30" s="23">
        <f>SUM(E30/C30)*100</f>
        <v>100</v>
      </c>
    </row>
    <row r="31" spans="1:6" ht="15.75" x14ac:dyDescent="0.25">
      <c r="A31" s="20">
        <v>451</v>
      </c>
      <c r="B31" s="20" t="s">
        <v>27</v>
      </c>
      <c r="C31" s="29">
        <v>1143750</v>
      </c>
      <c r="D31" s="29">
        <v>0</v>
      </c>
      <c r="E31" s="29">
        <f t="shared" si="1"/>
        <v>1143750</v>
      </c>
      <c r="F31" s="24">
        <f>SUM(E31/C31)*100</f>
        <v>100</v>
      </c>
    </row>
    <row r="32" spans="1:6" ht="15.75" x14ac:dyDescent="0.25">
      <c r="A32" s="20">
        <v>452</v>
      </c>
      <c r="B32" s="20" t="s">
        <v>28</v>
      </c>
      <c r="C32" s="29">
        <v>0</v>
      </c>
      <c r="D32" s="29">
        <v>0</v>
      </c>
      <c r="E32" s="29">
        <f t="shared" si="1"/>
        <v>0</v>
      </c>
      <c r="F32" s="23">
        <v>0</v>
      </c>
    </row>
    <row r="33" spans="1:6" ht="15.75" x14ac:dyDescent="0.25">
      <c r="A33" s="3">
        <v>5</v>
      </c>
      <c r="B33" s="3" t="s">
        <v>49</v>
      </c>
      <c r="C33" s="30">
        <f>SUM(C34)</f>
        <v>2545454.52</v>
      </c>
      <c r="D33" s="30">
        <v>0</v>
      </c>
      <c r="E33" s="30">
        <f>SUM(C33:D33)</f>
        <v>2545454.52</v>
      </c>
      <c r="F33" s="24">
        <f t="shared" ref="F33:F36" si="2">SUM(E33/C33)*100</f>
        <v>100</v>
      </c>
    </row>
    <row r="34" spans="1:6" ht="26.25" x14ac:dyDescent="0.25">
      <c r="A34" s="3">
        <v>54</v>
      </c>
      <c r="B34" s="3" t="s">
        <v>50</v>
      </c>
      <c r="C34" s="30">
        <f>SUM(C35)</f>
        <v>2545454.52</v>
      </c>
      <c r="D34" s="30">
        <v>0</v>
      </c>
      <c r="E34" s="30">
        <f>SUM(C34:D34)</f>
        <v>2545454.52</v>
      </c>
      <c r="F34" s="23">
        <f t="shared" si="2"/>
        <v>100</v>
      </c>
    </row>
    <row r="35" spans="1:6" ht="26.25" x14ac:dyDescent="0.25">
      <c r="A35" s="20">
        <v>544</v>
      </c>
      <c r="B35" s="20" t="s">
        <v>48</v>
      </c>
      <c r="C35" s="29">
        <v>2545454.52</v>
      </c>
      <c r="D35" s="29">
        <v>0</v>
      </c>
      <c r="E35" s="29">
        <f>SUM(C35:D35)</f>
        <v>2545454.52</v>
      </c>
      <c r="F35" s="24">
        <f>SUM(E35/C35)*100</f>
        <v>100</v>
      </c>
    </row>
    <row r="36" spans="1:6" ht="15.75" x14ac:dyDescent="0.25">
      <c r="A36" s="4"/>
      <c r="B36" s="5" t="s">
        <v>29</v>
      </c>
      <c r="C36" s="33">
        <f>SUM(C6+C22+C33)</f>
        <v>33296014</v>
      </c>
      <c r="D36" s="33">
        <f>SUM(D6+D22)</f>
        <v>3891231.96</v>
      </c>
      <c r="E36" s="33">
        <f>SUM(E6+E22+E33)</f>
        <v>37187245.960000001</v>
      </c>
      <c r="F36" s="23">
        <f t="shared" si="2"/>
        <v>111.68678016533751</v>
      </c>
    </row>
    <row r="37" spans="1:6" ht="15.75" x14ac:dyDescent="0.25">
      <c r="A37" s="18"/>
      <c r="B37" s="19" t="s">
        <v>46</v>
      </c>
      <c r="C37" s="29">
        <v>5348033.08</v>
      </c>
      <c r="D37" s="29">
        <v>0</v>
      </c>
      <c r="E37" s="29">
        <f>SUM(C37:D37)</f>
        <v>5348033.08</v>
      </c>
      <c r="F37" s="24">
        <f>SUM(E37/C37)*100</f>
        <v>100</v>
      </c>
    </row>
    <row r="38" spans="1:6" ht="15.75" x14ac:dyDescent="0.25">
      <c r="A38" s="18"/>
      <c r="B38" s="19" t="s">
        <v>47</v>
      </c>
      <c r="C38" s="34">
        <f>SUM(C36:C37)</f>
        <v>38644047.079999998</v>
      </c>
      <c r="D38" s="32">
        <f>SUM(D36:D37)</f>
        <v>3891231.96</v>
      </c>
      <c r="E38" s="32">
        <f>SUM(E36:E37)</f>
        <v>42535279.039999999</v>
      </c>
      <c r="F38" s="23">
        <f>SUM(E38/C38)*100</f>
        <v>110.06942143493528</v>
      </c>
    </row>
    <row r="39" spans="1:6" ht="15.75" x14ac:dyDescent="0.25">
      <c r="C39" s="22"/>
      <c r="F39" s="21"/>
    </row>
    <row r="40" spans="1:6" x14ac:dyDescent="0.2">
      <c r="F40" s="21"/>
    </row>
    <row r="214" spans="3:6" x14ac:dyDescent="0.2">
      <c r="C214" s="7"/>
      <c r="D214" s="7"/>
      <c r="E214" s="7"/>
      <c r="F214" s="7"/>
    </row>
  </sheetData>
  <mergeCells count="3">
    <mergeCell ref="A1:E1"/>
    <mergeCell ref="L11:P11"/>
    <mergeCell ref="B3:F3"/>
  </mergeCells>
  <pageMargins left="0.7" right="0.7" top="0.75" bottom="0.75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PRIHODI 2022</vt:lpstr>
      <vt:lpstr>RASHODI 2022</vt:lpstr>
      <vt:lpstr>'PRIHODI 2022'!Podrucje_ispisa</vt:lpstr>
    </vt:vector>
  </TitlesOfParts>
  <Company>Ministarstvo Financija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mfkor</dc:creator>
  <cp:lastModifiedBy>Petra Sočan</cp:lastModifiedBy>
  <cp:lastPrinted>2019-09-24T11:12:15Z</cp:lastPrinted>
  <dcterms:created xsi:type="dcterms:W3CDTF">2013-09-11T11:00:21Z</dcterms:created>
  <dcterms:modified xsi:type="dcterms:W3CDTF">2022-06-21T10:12:21Z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Prilog_1._Model prijedloga financijskog plana proračunskog korisnika proračuna.xls</vt:lpwstr>
  </property>
</Properties>
</file>