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PETRA\PLAN\IZVRŠENJE 2024\"/>
    </mc:Choice>
  </mc:AlternateContent>
  <xr:revisionPtr revIDLastSave="0" documentId="13_ncr:1_{FF357162-3DAB-4856-A7CD-8710D1D1FF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definedNames>
    <definedName name="_xlnm.Print_Area" localSheetId="6">'POSEBNI DIO'!$A$1:$H$165</definedName>
    <definedName name="_xlnm.Print_Area" localSheetId="2">'Prihodi i rashodi po izvorima'!$A$1:$G$56</definedName>
    <definedName name="_xlnm.Print_Area" localSheetId="3">'Rashodi prema funkcijskoj kl'!$A$1:$G$21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7" l="1"/>
  <c r="E15" i="7"/>
  <c r="E59" i="7"/>
  <c r="E112" i="7"/>
  <c r="E162" i="7"/>
  <c r="E125" i="7"/>
  <c r="E121" i="7"/>
  <c r="E95" i="7"/>
  <c r="C13" i="5"/>
  <c r="K23" i="10" l="1"/>
  <c r="K24" i="10"/>
  <c r="K22" i="10"/>
  <c r="J22" i="10"/>
  <c r="K10" i="10"/>
  <c r="K12" i="10"/>
  <c r="K13" i="10"/>
  <c r="K14" i="10"/>
  <c r="K15" i="10"/>
  <c r="K9" i="10"/>
  <c r="J10" i="10"/>
  <c r="J13" i="10"/>
  <c r="J14" i="10"/>
  <c r="I53" i="3"/>
  <c r="I54" i="3"/>
  <c r="I56" i="3"/>
  <c r="I58" i="3"/>
  <c r="I59" i="3"/>
  <c r="I63" i="3"/>
  <c r="I64" i="3"/>
  <c r="I65" i="3"/>
  <c r="I67" i="3"/>
  <c r="I68" i="3"/>
  <c r="I69" i="3"/>
  <c r="I70" i="3"/>
  <c r="I71" i="3"/>
  <c r="I73" i="3"/>
  <c r="I74" i="3"/>
  <c r="I75" i="3"/>
  <c r="I76" i="3"/>
  <c r="I77" i="3"/>
  <c r="I78" i="3"/>
  <c r="I79" i="3"/>
  <c r="I80" i="3"/>
  <c r="I81" i="3"/>
  <c r="I83" i="3"/>
  <c r="I85" i="3"/>
  <c r="I86" i="3"/>
  <c r="I87" i="3"/>
  <c r="I88" i="3"/>
  <c r="I89" i="3"/>
  <c r="I90" i="3"/>
  <c r="I91" i="3"/>
  <c r="I94" i="3"/>
  <c r="I96" i="3"/>
  <c r="I97" i="3"/>
  <c r="I98" i="3"/>
  <c r="I102" i="3"/>
  <c r="I105" i="3"/>
  <c r="I106" i="3"/>
  <c r="I107" i="3"/>
  <c r="I108" i="3"/>
  <c r="I109" i="3"/>
  <c r="I112" i="3"/>
  <c r="H53" i="3"/>
  <c r="H54" i="3"/>
  <c r="H56" i="3"/>
  <c r="H59" i="3"/>
  <c r="H60" i="3"/>
  <c r="H63" i="3"/>
  <c r="H64" i="3"/>
  <c r="H65" i="3"/>
  <c r="H67" i="3"/>
  <c r="H68" i="3"/>
  <c r="H69" i="3"/>
  <c r="H70" i="3"/>
  <c r="H71" i="3"/>
  <c r="H73" i="3"/>
  <c r="H74" i="3"/>
  <c r="H75" i="3"/>
  <c r="H76" i="3"/>
  <c r="H77" i="3"/>
  <c r="H78" i="3"/>
  <c r="H79" i="3"/>
  <c r="H80" i="3"/>
  <c r="H81" i="3"/>
  <c r="H83" i="3"/>
  <c r="H85" i="3"/>
  <c r="H86" i="3"/>
  <c r="H87" i="3"/>
  <c r="H88" i="3"/>
  <c r="H89" i="3"/>
  <c r="H90" i="3"/>
  <c r="H91" i="3"/>
  <c r="H94" i="3"/>
  <c r="H96" i="3"/>
  <c r="H97" i="3"/>
  <c r="H98" i="3"/>
  <c r="H102" i="3"/>
  <c r="H105" i="3"/>
  <c r="H106" i="3"/>
  <c r="H107" i="3"/>
  <c r="H108" i="3"/>
  <c r="H109" i="3"/>
  <c r="H112" i="3"/>
  <c r="G84" i="3"/>
  <c r="G72" i="3"/>
  <c r="G66" i="3"/>
  <c r="G62" i="3"/>
  <c r="G104" i="3"/>
  <c r="I17" i="3"/>
  <c r="I19" i="3"/>
  <c r="I22" i="3"/>
  <c r="I25" i="3"/>
  <c r="I28" i="3"/>
  <c r="I31" i="3"/>
  <c r="I33" i="3"/>
  <c r="I36" i="3"/>
  <c r="I37" i="3"/>
  <c r="I38" i="3"/>
  <c r="I40" i="3"/>
  <c r="H15" i="3"/>
  <c r="H17" i="3"/>
  <c r="H22" i="3"/>
  <c r="H24" i="3"/>
  <c r="H28" i="3"/>
  <c r="H31" i="3"/>
  <c r="H33" i="3"/>
  <c r="H36" i="3"/>
  <c r="H37" i="3"/>
  <c r="H38" i="3"/>
  <c r="H40" i="3"/>
  <c r="G14" i="3"/>
  <c r="G13" i="3" s="1"/>
  <c r="G16" i="3"/>
  <c r="G18" i="3"/>
  <c r="G21" i="3"/>
  <c r="G20" i="3" s="1"/>
  <c r="G26" i="3"/>
  <c r="G27" i="3"/>
  <c r="G29" i="3"/>
  <c r="G30" i="3"/>
  <c r="G32" i="3"/>
  <c r="G35" i="3"/>
  <c r="G34" i="3" s="1"/>
  <c r="G39" i="3"/>
  <c r="G41" i="3"/>
  <c r="G42" i="3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1" i="8"/>
  <c r="G52" i="8"/>
  <c r="G36" i="8"/>
  <c r="F37" i="8"/>
  <c r="F38" i="8"/>
  <c r="F39" i="8"/>
  <c r="F40" i="8"/>
  <c r="F42" i="8"/>
  <c r="F43" i="8"/>
  <c r="F44" i="8"/>
  <c r="F45" i="8"/>
  <c r="F47" i="8"/>
  <c r="F48" i="8"/>
  <c r="F49" i="8"/>
  <c r="F36" i="8"/>
  <c r="E42" i="8"/>
  <c r="E53" i="8"/>
  <c r="E55" i="8"/>
  <c r="E51" i="8"/>
  <c r="E47" i="8"/>
  <c r="E39" i="8"/>
  <c r="E37" i="8"/>
  <c r="G13" i="8"/>
  <c r="G15" i="8"/>
  <c r="G17" i="8"/>
  <c r="G18" i="8"/>
  <c r="G19" i="8"/>
  <c r="G21" i="8"/>
  <c r="G22" i="8"/>
  <c r="G25" i="8"/>
  <c r="F13" i="8"/>
  <c r="F15" i="8"/>
  <c r="F17" i="8"/>
  <c r="F18" i="8"/>
  <c r="F19" i="8"/>
  <c r="F21" i="8"/>
  <c r="F22" i="8"/>
  <c r="E20" i="8"/>
  <c r="E12" i="8"/>
  <c r="E14" i="8"/>
  <c r="E16" i="8"/>
  <c r="E24" i="8"/>
  <c r="E26" i="8"/>
  <c r="E28" i="8"/>
  <c r="G12" i="5"/>
  <c r="G13" i="5"/>
  <c r="G14" i="5"/>
  <c r="G15" i="5"/>
  <c r="G16" i="5"/>
  <c r="G17" i="5"/>
  <c r="G20" i="5"/>
  <c r="G21" i="5"/>
  <c r="F15" i="5"/>
  <c r="F16" i="5"/>
  <c r="F17" i="5"/>
  <c r="F18" i="5"/>
  <c r="F19" i="5"/>
  <c r="G11" i="5"/>
  <c r="F11" i="5"/>
  <c r="E15" i="5"/>
  <c r="E11" i="5" s="1"/>
  <c r="E16" i="5"/>
  <c r="E12" i="5"/>
  <c r="E13" i="5"/>
  <c r="E20" i="5"/>
  <c r="I14" i="6"/>
  <c r="I15" i="6"/>
  <c r="I13" i="6"/>
  <c r="H14" i="6"/>
  <c r="H15" i="6"/>
  <c r="H13" i="6"/>
  <c r="G13" i="6"/>
  <c r="G14" i="6"/>
  <c r="F14" i="9"/>
  <c r="G14" i="9"/>
  <c r="F15" i="9"/>
  <c r="G15" i="9"/>
  <c r="F16" i="9"/>
  <c r="G16" i="9"/>
  <c r="F17" i="9"/>
  <c r="G17" i="9"/>
  <c r="G13" i="9"/>
  <c r="F13" i="9"/>
  <c r="E9" i="9"/>
  <c r="E10" i="9"/>
  <c r="E13" i="9"/>
  <c r="E14" i="9"/>
  <c r="E16" i="9"/>
  <c r="G160" i="7"/>
  <c r="F160" i="7"/>
  <c r="E161" i="7"/>
  <c r="E160" i="7" s="1"/>
  <c r="F162" i="7"/>
  <c r="F161" i="7" s="1"/>
  <c r="G163" i="7"/>
  <c r="G162" i="7" s="1"/>
  <c r="H165" i="7"/>
  <c r="H119" i="7"/>
  <c r="H118" i="7" s="1"/>
  <c r="F119" i="7"/>
  <c r="F118" i="7" s="1"/>
  <c r="G12" i="3" l="1"/>
  <c r="G103" i="3"/>
  <c r="E36" i="8"/>
  <c r="E11" i="8"/>
  <c r="H160" i="7"/>
  <c r="H163" i="7"/>
  <c r="H162" i="7"/>
  <c r="G161" i="7"/>
  <c r="H161" i="7" s="1"/>
  <c r="G11" i="3" l="1"/>
  <c r="G123" i="7"/>
  <c r="G122" i="7" s="1"/>
  <c r="G128" i="7"/>
  <c r="G130" i="7"/>
  <c r="G135" i="7"/>
  <c r="G134" i="7" s="1"/>
  <c r="G141" i="7"/>
  <c r="G140" i="7" s="1"/>
  <c r="G148" i="7"/>
  <c r="G146" i="7"/>
  <c r="G153" i="7"/>
  <c r="G158" i="7"/>
  <c r="G157" i="7" s="1"/>
  <c r="G44" i="7"/>
  <c r="G96" i="7"/>
  <c r="G95" i="7" s="1"/>
  <c r="G105" i="7"/>
  <c r="G119" i="7"/>
  <c r="G118" i="7" s="1"/>
  <c r="G116" i="7"/>
  <c r="G114" i="7"/>
  <c r="G110" i="7"/>
  <c r="G108" i="7"/>
  <c r="G107" i="7" s="1"/>
  <c r="G91" i="7"/>
  <c r="G89" i="7"/>
  <c r="G86" i="7"/>
  <c r="G66" i="7"/>
  <c r="G60" i="7"/>
  <c r="G57" i="7"/>
  <c r="G56" i="7" s="1"/>
  <c r="G53" i="7"/>
  <c r="G51" i="7"/>
  <c r="G39" i="7"/>
  <c r="G23" i="7"/>
  <c r="G17" i="7"/>
  <c r="F56" i="7"/>
  <c r="F53" i="7"/>
  <c r="F59" i="7"/>
  <c r="F95" i="7"/>
  <c r="F98" i="7"/>
  <c r="F101" i="7"/>
  <c r="F107" i="7"/>
  <c r="F110" i="7"/>
  <c r="F113" i="7"/>
  <c r="F122" i="7"/>
  <c r="E127" i="7"/>
  <c r="E126" i="7" s="1"/>
  <c r="F127" i="7"/>
  <c r="F134" i="7"/>
  <c r="F140" i="7"/>
  <c r="F145" i="7"/>
  <c r="F157" i="7"/>
  <c r="E157" i="7"/>
  <c r="E145" i="7"/>
  <c r="E140" i="7"/>
  <c r="E134" i="7"/>
  <c r="E122" i="7"/>
  <c r="E119" i="7"/>
  <c r="E118" i="7" s="1"/>
  <c r="E113" i="7"/>
  <c r="E110" i="7"/>
  <c r="E107" i="7"/>
  <c r="E101" i="7"/>
  <c r="E98" i="7"/>
  <c r="E56" i="7"/>
  <c r="E53" i="7"/>
  <c r="F8" i="7" l="1"/>
  <c r="G127" i="7"/>
  <c r="G145" i="7"/>
  <c r="G113" i="7"/>
  <c r="G112" i="7" s="1"/>
  <c r="G59" i="7"/>
  <c r="H114" i="7"/>
  <c r="H108" i="7"/>
  <c r="G102" i="7"/>
  <c r="G99" i="7"/>
  <c r="H86" i="7"/>
  <c r="H91" i="7"/>
  <c r="H57" i="7"/>
  <c r="H54" i="7"/>
  <c r="H96" i="7"/>
  <c r="H123" i="7"/>
  <c r="H128" i="7"/>
  <c r="H130" i="7"/>
  <c r="H135" i="7"/>
  <c r="H141" i="7"/>
  <c r="H146" i="7"/>
  <c r="H148" i="7"/>
  <c r="H153" i="7"/>
  <c r="H158" i="7"/>
  <c r="F49" i="7"/>
  <c r="F16" i="7" s="1"/>
  <c r="H44" i="7"/>
  <c r="E49" i="7"/>
  <c r="E16" i="7" s="1"/>
  <c r="G49" i="7"/>
  <c r="G16" i="7" s="1"/>
  <c r="H51" i="7"/>
  <c r="F121" i="7"/>
  <c r="H99" i="7" l="1"/>
  <c r="G98" i="7"/>
  <c r="H102" i="7"/>
  <c r="G101" i="7"/>
  <c r="G11" i="7" s="1"/>
  <c r="H116" i="7"/>
  <c r="H17" i="7"/>
  <c r="H66" i="7"/>
  <c r="H60" i="7"/>
  <c r="H39" i="7"/>
  <c r="H89" i="7"/>
  <c r="H23" i="7"/>
  <c r="E12" i="7"/>
  <c r="E13" i="7"/>
  <c r="E133" i="7"/>
  <c r="E132" i="7" s="1"/>
  <c r="E139" i="7"/>
  <c r="E138" i="7" s="1"/>
  <c r="E156" i="7"/>
  <c r="E155" i="7" s="1"/>
  <c r="H113" i="7" l="1"/>
  <c r="E11" i="7"/>
  <c r="E9" i="7"/>
  <c r="E10" i="7"/>
  <c r="E144" i="7"/>
  <c r="E143" i="7" s="1"/>
  <c r="D13" i="9"/>
  <c r="D16" i="9"/>
  <c r="D14" i="9"/>
  <c r="E20" i="9"/>
  <c r="F20" i="9"/>
  <c r="G20" i="9"/>
  <c r="B20" i="9"/>
  <c r="F9" i="6"/>
  <c r="F16" i="6" s="1"/>
  <c r="E9" i="6"/>
  <c r="E16" i="6" s="1"/>
  <c r="D9" i="6"/>
  <c r="D16" i="6" s="1"/>
  <c r="G16" i="6"/>
  <c r="H16" i="6"/>
  <c r="I16" i="6"/>
  <c r="F13" i="6"/>
  <c r="F14" i="6"/>
  <c r="D12" i="5"/>
  <c r="D13" i="5"/>
  <c r="D16" i="5"/>
  <c r="B16" i="5"/>
  <c r="B18" i="5"/>
  <c r="B20" i="5"/>
  <c r="B13" i="5"/>
  <c r="B12" i="5" s="1"/>
  <c r="E7" i="7" l="1"/>
  <c r="E14" i="7"/>
  <c r="B15" i="5"/>
  <c r="B11" i="5" s="1"/>
  <c r="D55" i="8" l="1"/>
  <c r="D39" i="8"/>
  <c r="D42" i="8"/>
  <c r="D47" i="8"/>
  <c r="D53" i="8"/>
  <c r="C39" i="8"/>
  <c r="C42" i="8"/>
  <c r="C55" i="8"/>
  <c r="B39" i="8"/>
  <c r="B42" i="8"/>
  <c r="B47" i="8"/>
  <c r="B53" i="8"/>
  <c r="D14" i="8"/>
  <c r="G14" i="8" s="1"/>
  <c r="D16" i="8"/>
  <c r="G16" i="8" s="1"/>
  <c r="D20" i="8"/>
  <c r="G20" i="8" s="1"/>
  <c r="D26" i="8"/>
  <c r="C28" i="8"/>
  <c r="C16" i="8"/>
  <c r="B14" i="8"/>
  <c r="F14" i="8" s="1"/>
  <c r="B16" i="8"/>
  <c r="F16" i="8" s="1"/>
  <c r="B20" i="8"/>
  <c r="F20" i="8" s="1"/>
  <c r="B26" i="8"/>
  <c r="G111" i="3"/>
  <c r="G101" i="3"/>
  <c r="G95" i="3"/>
  <c r="G93" i="3"/>
  <c r="G82" i="3"/>
  <c r="G57" i="3"/>
  <c r="G55" i="3"/>
  <c r="G52" i="3"/>
  <c r="F52" i="3"/>
  <c r="F55" i="3"/>
  <c r="F57" i="3"/>
  <c r="F62" i="3"/>
  <c r="I62" i="3" s="1"/>
  <c r="F66" i="3"/>
  <c r="I66" i="3" s="1"/>
  <c r="F72" i="3"/>
  <c r="I72" i="3" s="1"/>
  <c r="F82" i="3"/>
  <c r="F84" i="3"/>
  <c r="I84" i="3" s="1"/>
  <c r="F93" i="3"/>
  <c r="F95" i="3"/>
  <c r="E52" i="3"/>
  <c r="E55" i="3"/>
  <c r="E57" i="3"/>
  <c r="E62" i="3"/>
  <c r="E66" i="3"/>
  <c r="E72" i="3"/>
  <c r="E82" i="3"/>
  <c r="E84" i="3"/>
  <c r="E93" i="3"/>
  <c r="E95" i="3"/>
  <c r="F101" i="3"/>
  <c r="F100" i="3" s="1"/>
  <c r="F104" i="3"/>
  <c r="F111" i="3"/>
  <c r="F110" i="3" s="1"/>
  <c r="E101" i="3"/>
  <c r="E100" i="3" s="1"/>
  <c r="E104" i="3"/>
  <c r="E103" i="3" s="1"/>
  <c r="E111" i="3"/>
  <c r="E110" i="3" s="1"/>
  <c r="D52" i="3"/>
  <c r="D55" i="3"/>
  <c r="D57" i="3"/>
  <c r="D62" i="3"/>
  <c r="H62" i="3" s="1"/>
  <c r="D66" i="3"/>
  <c r="H66" i="3" s="1"/>
  <c r="D72" i="3"/>
  <c r="H72" i="3" s="1"/>
  <c r="D82" i="3"/>
  <c r="D84" i="3"/>
  <c r="H84" i="3" s="1"/>
  <c r="D93" i="3"/>
  <c r="D95" i="3"/>
  <c r="D101" i="3"/>
  <c r="D100" i="3" s="1"/>
  <c r="D104" i="3"/>
  <c r="D111" i="3"/>
  <c r="D110" i="3" s="1"/>
  <c r="F14" i="3"/>
  <c r="E14" i="3"/>
  <c r="F16" i="3"/>
  <c r="I16" i="3" s="1"/>
  <c r="E16" i="3"/>
  <c r="F18" i="3"/>
  <c r="I18" i="3" s="1"/>
  <c r="E18" i="3"/>
  <c r="F21" i="3"/>
  <c r="E21" i="3"/>
  <c r="E20" i="3" s="1"/>
  <c r="F27" i="3"/>
  <c r="E27" i="3"/>
  <c r="E26" i="3" s="1"/>
  <c r="F30" i="3"/>
  <c r="I30" i="3" s="1"/>
  <c r="E30" i="3"/>
  <c r="F32" i="3"/>
  <c r="I32" i="3" s="1"/>
  <c r="E32" i="3"/>
  <c r="F35" i="3"/>
  <c r="I35" i="3" s="1"/>
  <c r="E35" i="3"/>
  <c r="F39" i="3"/>
  <c r="I39" i="3" s="1"/>
  <c r="E39" i="3"/>
  <c r="D32" i="3"/>
  <c r="H32" i="3" s="1"/>
  <c r="D30" i="3"/>
  <c r="H30" i="3" s="1"/>
  <c r="D14" i="3"/>
  <c r="H14" i="3" s="1"/>
  <c r="D16" i="3"/>
  <c r="H16" i="3" s="1"/>
  <c r="D18" i="3"/>
  <c r="D21" i="3"/>
  <c r="D27" i="3"/>
  <c r="D35" i="3"/>
  <c r="H35" i="3" s="1"/>
  <c r="D39" i="3"/>
  <c r="H39" i="3" s="1"/>
  <c r="I23" i="10"/>
  <c r="I12" i="10"/>
  <c r="I9" i="10"/>
  <c r="H33" i="10"/>
  <c r="F23" i="10"/>
  <c r="J23" i="10" s="1"/>
  <c r="F12" i="10"/>
  <c r="J12" i="10" s="1"/>
  <c r="F9" i="10"/>
  <c r="J9" i="10" s="1"/>
  <c r="K31" i="10"/>
  <c r="J31" i="10"/>
  <c r="G100" i="3" l="1"/>
  <c r="H101" i="3"/>
  <c r="I101" i="3"/>
  <c r="G51" i="3"/>
  <c r="H52" i="3"/>
  <c r="I52" i="3"/>
  <c r="H55" i="3"/>
  <c r="I55" i="3"/>
  <c r="G110" i="3"/>
  <c r="H111" i="3"/>
  <c r="I111" i="3"/>
  <c r="D20" i="3"/>
  <c r="H20" i="3" s="1"/>
  <c r="H21" i="3"/>
  <c r="F20" i="3"/>
  <c r="I20" i="3" s="1"/>
  <c r="I21" i="3"/>
  <c r="D103" i="3"/>
  <c r="H103" i="3" s="1"/>
  <c r="H104" i="3"/>
  <c r="F103" i="3"/>
  <c r="I103" i="3" s="1"/>
  <c r="I104" i="3"/>
  <c r="H57" i="3"/>
  <c r="I57" i="3"/>
  <c r="F99" i="3"/>
  <c r="H82" i="3"/>
  <c r="I82" i="3"/>
  <c r="G61" i="3"/>
  <c r="F26" i="3"/>
  <c r="I26" i="3" s="1"/>
  <c r="I27" i="3"/>
  <c r="H93" i="3"/>
  <c r="I93" i="3"/>
  <c r="D26" i="3"/>
  <c r="H26" i="3" s="1"/>
  <c r="H27" i="3"/>
  <c r="H95" i="3"/>
  <c r="I95" i="3"/>
  <c r="F15" i="10"/>
  <c r="I15" i="10"/>
  <c r="I24" i="10" s="1"/>
  <c r="I33" i="10" s="1"/>
  <c r="D92" i="3"/>
  <c r="E51" i="3"/>
  <c r="F61" i="3"/>
  <c r="E92" i="3"/>
  <c r="E34" i="3"/>
  <c r="E99" i="3"/>
  <c r="F92" i="3"/>
  <c r="D61" i="3"/>
  <c r="F51" i="3"/>
  <c r="E61" i="3"/>
  <c r="D51" i="3"/>
  <c r="D99" i="3"/>
  <c r="F34" i="3"/>
  <c r="I34" i="3" s="1"/>
  <c r="G92" i="3"/>
  <c r="D29" i="3"/>
  <c r="H29" i="3" s="1"/>
  <c r="E29" i="3"/>
  <c r="F29" i="3"/>
  <c r="I29" i="3" s="1"/>
  <c r="D34" i="3"/>
  <c r="H34" i="3" s="1"/>
  <c r="E13" i="3"/>
  <c r="D13" i="3"/>
  <c r="H13" i="3" s="1"/>
  <c r="F13" i="3"/>
  <c r="I13" i="3" s="1"/>
  <c r="E50" i="3" l="1"/>
  <c r="H51" i="3"/>
  <c r="I51" i="3"/>
  <c r="D50" i="3"/>
  <c r="D49" i="3" s="1"/>
  <c r="G50" i="3"/>
  <c r="H92" i="3"/>
  <c r="I92" i="3"/>
  <c r="H61" i="3"/>
  <c r="I61" i="3"/>
  <c r="I110" i="3"/>
  <c r="H110" i="3"/>
  <c r="G99" i="3"/>
  <c r="H100" i="3"/>
  <c r="I100" i="3"/>
  <c r="J15" i="10"/>
  <c r="F24" i="10"/>
  <c r="F50" i="3"/>
  <c r="F49" i="3" s="1"/>
  <c r="F12" i="3"/>
  <c r="D12" i="3"/>
  <c r="E12" i="3"/>
  <c r="E11" i="3" s="1"/>
  <c r="G49" i="3" l="1"/>
  <c r="H50" i="3"/>
  <c r="I50" i="3"/>
  <c r="D11" i="3"/>
  <c r="H11" i="3" s="1"/>
  <c r="H12" i="3"/>
  <c r="I99" i="3"/>
  <c r="H99" i="3"/>
  <c r="F11" i="3"/>
  <c r="I11" i="3" s="1"/>
  <c r="I12" i="3"/>
  <c r="J24" i="10"/>
  <c r="F33" i="10"/>
  <c r="J33" i="10" s="1"/>
  <c r="F112" i="7"/>
  <c r="C47" i="8"/>
  <c r="D51" i="8"/>
  <c r="C20" i="8"/>
  <c r="D24" i="8"/>
  <c r="G24" i="8" s="1"/>
  <c r="C24" i="8"/>
  <c r="B24" i="8"/>
  <c r="C26" i="8"/>
  <c r="C14" i="8"/>
  <c r="B12" i="8"/>
  <c r="F12" i="8" s="1"/>
  <c r="H49" i="3" l="1"/>
  <c r="I49" i="3"/>
  <c r="H112" i="7"/>
  <c r="B37" i="8"/>
  <c r="H101" i="7" l="1"/>
  <c r="H95" i="7"/>
  <c r="F12" i="7"/>
  <c r="F11" i="7"/>
  <c r="H98" i="7" l="1"/>
  <c r="H11" i="7" l="1"/>
  <c r="G12" i="7"/>
  <c r="H12" i="7" s="1"/>
  <c r="H107" i="7"/>
  <c r="G121" i="7" l="1"/>
  <c r="H121" i="7" s="1"/>
  <c r="H122" i="7"/>
  <c r="C51" i="8"/>
  <c r="E49" i="3" l="1"/>
  <c r="C12" i="8" l="1"/>
  <c r="C11" i="8" s="1"/>
  <c r="F133" i="7" l="1"/>
  <c r="F132" i="7" s="1"/>
  <c r="F139" i="7"/>
  <c r="F138" i="7" s="1"/>
  <c r="F144" i="7"/>
  <c r="F143" i="7" s="1"/>
  <c r="F155" i="7"/>
  <c r="C12" i="5"/>
  <c r="H53" i="7" l="1"/>
  <c r="F13" i="7"/>
  <c r="F10" i="7"/>
  <c r="F156" i="7"/>
  <c r="I21" i="10"/>
  <c r="I11" i="10"/>
  <c r="D37" i="8"/>
  <c r="D36" i="8" s="1"/>
  <c r="D12" i="8"/>
  <c r="G12" i="8" s="1"/>
  <c r="D29" i="8"/>
  <c r="D21" i="5"/>
  <c r="F11" i="6"/>
  <c r="D11" i="9"/>
  <c r="D19" i="9"/>
  <c r="F15" i="7" l="1"/>
  <c r="F14" i="7" s="1"/>
  <c r="F9" i="7"/>
  <c r="F126" i="7"/>
  <c r="F125" i="7" s="1"/>
  <c r="C20" i="5"/>
  <c r="D20" i="5" s="1"/>
  <c r="D15" i="5" s="1"/>
  <c r="C18" i="5"/>
  <c r="F7" i="7" l="1"/>
  <c r="G156" i="7" l="1"/>
  <c r="H156" i="7" s="1"/>
  <c r="H16" i="7"/>
  <c r="H59" i="7"/>
  <c r="G144" i="7"/>
  <c r="H145" i="7"/>
  <c r="G13" i="7"/>
  <c r="G126" i="7"/>
  <c r="H127" i="7"/>
  <c r="H56" i="7"/>
  <c r="G155" i="7" l="1"/>
  <c r="H155" i="7" s="1"/>
  <c r="H157" i="7"/>
  <c r="G9" i="7"/>
  <c r="G133" i="7"/>
  <c r="G8" i="7" s="1"/>
  <c r="H134" i="7"/>
  <c r="H126" i="7"/>
  <c r="G125" i="7"/>
  <c r="H125" i="7" s="1"/>
  <c r="G143" i="7"/>
  <c r="H143" i="7" s="1"/>
  <c r="H144" i="7"/>
  <c r="G139" i="7"/>
  <c r="H140" i="7"/>
  <c r="G10" i="7"/>
  <c r="H10" i="7" s="1"/>
  <c r="G15" i="7"/>
  <c r="G14" i="7" s="1"/>
  <c r="C18" i="9"/>
  <c r="C16" i="9"/>
  <c r="C14" i="9"/>
  <c r="C10" i="9"/>
  <c r="C9" i="9" s="1"/>
  <c r="B10" i="9"/>
  <c r="B18" i="9"/>
  <c r="B16" i="9"/>
  <c r="B14" i="9"/>
  <c r="E10" i="6"/>
  <c r="E14" i="6"/>
  <c r="E13" i="6" s="1"/>
  <c r="D10" i="6"/>
  <c r="D14" i="6"/>
  <c r="H9" i="7" l="1"/>
  <c r="G7" i="7"/>
  <c r="G132" i="7"/>
  <c r="H132" i="7" s="1"/>
  <c r="H133" i="7"/>
  <c r="G138" i="7"/>
  <c r="H139" i="7"/>
  <c r="H14" i="7"/>
  <c r="H15" i="7"/>
  <c r="F10" i="6"/>
  <c r="D18" i="9"/>
  <c r="B13" i="9"/>
  <c r="D13" i="6"/>
  <c r="B9" i="9"/>
  <c r="D9" i="9" s="1"/>
  <c r="D10" i="9"/>
  <c r="C13" i="9"/>
  <c r="C20" i="9" s="1"/>
  <c r="C16" i="5"/>
  <c r="H138" i="7" l="1"/>
  <c r="D20" i="9"/>
  <c r="C15" i="5"/>
  <c r="C11" i="5" s="1"/>
  <c r="C53" i="8"/>
  <c r="C37" i="8"/>
  <c r="H8" i="7" l="1"/>
  <c r="H7" i="7"/>
  <c r="C36" i="8"/>
  <c r="D28" i="8"/>
  <c r="D11" i="5"/>
  <c r="B36" i="8"/>
  <c r="D11" i="8" l="1"/>
  <c r="G11" i="8" s="1"/>
  <c r="B11" i="8" l="1"/>
  <c r="F11" i="8" s="1"/>
  <c r="H23" i="10" l="1"/>
  <c r="G23" i="10"/>
  <c r="H12" i="10"/>
  <c r="G12" i="10"/>
  <c r="H9" i="10"/>
  <c r="G9" i="10"/>
  <c r="H15" i="10" l="1"/>
  <c r="H24" i="10" s="1"/>
  <c r="G15" i="10"/>
  <c r="G24" i="10" s="1"/>
  <c r="G33" i="10" s="1"/>
</calcChain>
</file>

<file path=xl/sharedStrings.xml><?xml version="1.0" encoding="utf-8"?>
<sst xmlns="http://schemas.openxmlformats.org/spreadsheetml/2006/main" count="494" uniqueCount="230">
  <si>
    <t>I. OPĆI DIO</t>
  </si>
  <si>
    <t>A) SAŽETAK RAČUNA PRIHODA I RASHODA</t>
  </si>
  <si>
    <t>EUR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</si>
  <si>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</si>
  <si>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</si>
  <si>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</si>
  <si>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</si>
  <si>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</si>
  <si>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</si>
  <si>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</si>
  <si>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</si>
  <si>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</si>
  <si>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</si>
  <si>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</si>
  <si>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</si>
  <si>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VIŠAK / MANJAK IZ PRETHODNE(IH) GODINE KOJI ĆE SE RASPOREDITI / POKRITI</t>
  </si>
  <si>
    <t>* Napomena: Iznosi u stupcima Izvršenje 2022. preračunavaju se iz kuna u eure prema fiksnom tečaju konverzije (1 EUR=7,53450 kuna) i po pravilima za preračunavanje i zaokruživanje.</t>
  </si>
  <si>
    <t xml:space="preserve">A. RAČUN PRIHODA I RASHODA </t>
  </si>
  <si>
    <t>PRIHODI POSLOVANJA PREMA EKONOMSKOJ KLASIFIKACIJI</t>
  </si>
  <si>
    <t>Prihodi poslovanja</t>
  </si>
  <si>
    <t>Pomoći iz inozemstva i od subjekata unutar općeg proračuna</t>
  </si>
  <si>
    <t>Prihodi od imovine</t>
  </si>
  <si>
    <t>Prihodi od upravnih i administrativnih pristojbi, pristojbi po posebnim propisima i naknada</t>
  </si>
  <si>
    <t>Prihodi od prodaje proizvoda i robe te pruženih usluga i prihodi od donacija</t>
  </si>
  <si>
    <t>Prihodi iz nadležnog proračuna i od HZZO-a temeljem ugovornih obveza</t>
  </si>
  <si>
    <t>RASHODI POSLOVANJA PREMA EKONOMSKOJ KLASIFIKACIJI</t>
  </si>
  <si>
    <t>Rashodi poslovanja</t>
  </si>
  <si>
    <t>Rashodi za zaposlene</t>
  </si>
  <si>
    <t>Materijalni rashodi</t>
  </si>
  <si>
    <t>Financijski rashodi</t>
  </si>
  <si>
    <t>Rashodi za nabavu nefinancijske imovine</t>
  </si>
  <si>
    <t>Rashodi za nabavu neproizvedene dugotrajne imovine</t>
  </si>
  <si>
    <t>Rashodi za nabavu proizvedene dugotrajne imovine</t>
  </si>
  <si>
    <t>Rashodi za dodatna ulaganja na nefinancijskoj imovini</t>
  </si>
  <si>
    <t>PRIHODI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</si>
  <si>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</si>
  <si>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</si>
  <si>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</si>
  <si>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</si>
  <si>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>31 Vlastiti prihodi - ustanove u zdravstvu</t>
  </si>
  <si>
    <t>4 Prihodi za posebne namjene</t>
  </si>
  <si>
    <t>43 Decentralizirana sredstva - zdravstvo</t>
  </si>
  <si>
    <t>4A Prihodi za posebne namjene - ostalo (zdravstvo)</t>
  </si>
  <si>
    <t>4I Prihodi za posebne namjene - HZZO</t>
  </si>
  <si>
    <t>5 Pomoći</t>
  </si>
  <si>
    <t>5? Pomoći HZZ</t>
  </si>
  <si>
    <t>5µ Pomoći - proračun koji nije nadležan</t>
  </si>
  <si>
    <t>5Š Pomoći - višak prihoda - ustanove u zdravstvu</t>
  </si>
  <si>
    <t>7 Prihodi od prodaje nefinancijske imovine i naknade s naslova</t>
  </si>
  <si>
    <t>72 Prihodi od prodaje nefinancijske imovine i nadoknade šteta s osnova osiguranja - u zdravstvu</t>
  </si>
  <si>
    <t>8 Namjenski primici</t>
  </si>
  <si>
    <t>82 Namjenski primici - ustanove u zdravstvu</t>
  </si>
  <si>
    <t>RASHODI POSLOVANJA PREMA IZVORIMA FINANCIRANJA</t>
  </si>
  <si>
    <t>3A Vlastiti prihodi - preneseni manjak</t>
  </si>
  <si>
    <t>4Z prihodi za posebne namjene - HZZO - preneseni manjak</t>
  </si>
  <si>
    <t>RASHODI PREMA FUNKCIJSKOJ KLASIFIKACIJI</t>
  </si>
  <si>
    <t>UKUPNI RASHODI</t>
  </si>
  <si>
    <t>01 Opće javne usluge</t>
  </si>
  <si>
    <t>011 Izvršna i zakonodavna tijela, financijski i fiskalni poslovi</t>
  </si>
  <si>
    <t>0111 Izvršna i zakonodavna tijela</t>
  </si>
  <si>
    <t>07 Zdravstvo</t>
  </si>
  <si>
    <t>073 Bolničke službe</t>
  </si>
  <si>
    <t>0732 Usluge specijalističkih bolnica</t>
  </si>
  <si>
    <t>074 Službe javnog zdravstva</t>
  </si>
  <si>
    <t>0740 Službe javnog zdravstva</t>
  </si>
  <si>
    <t>076 Poslovi i udruge zdravstva koji nisu drugdje svrstani</t>
  </si>
  <si>
    <t>0760 Poslovi i udruge zdravstva koji nisu drugdje svrstani</t>
  </si>
  <si>
    <t>B. RAČUN FINANCIRANJA PREMA EKONOMSKOJ KLASIFIKACIJI</t>
  </si>
  <si>
    <t>PRIMICI UKUPNO</t>
  </si>
  <si>
    <t>Primici od financijske imovine i zaduživanja</t>
  </si>
  <si>
    <t>Primici od prodaje dionica i udjela u glavnici</t>
  </si>
  <si>
    <t>IZDACI UKUPNO</t>
  </si>
  <si>
    <t>Izdaci za financijsku imovinu i otplate zajmova</t>
  </si>
  <si>
    <t>Izdaci za otplatu glavnice primljenih kredita i zajmova</t>
  </si>
  <si>
    <t>B. RAČUN FINANCIRANJA PREMA IZVORIMA FINANCIRANJA</t>
  </si>
  <si>
    <t>8 Namjenski primici od zaduživanja</t>
  </si>
  <si>
    <t xml:space="preserve">  31 Vlastiti prihodi</t>
  </si>
  <si>
    <t>II. POSEBNI DIO</t>
  </si>
  <si>
    <t>Proračunski korisnik: 24070 Naftalan - specijalna bolnica za medicinsku rehabilitaciju</t>
  </si>
  <si>
    <t>Izvor 1. Opći prihodi i primici</t>
  </si>
  <si>
    <t>Izvor 3. Vlastiti prihodi</t>
  </si>
  <si>
    <t>Izvor 4. Prihodi za posebne namjene</t>
  </si>
  <si>
    <t>Izvor 5. Pomoći</t>
  </si>
  <si>
    <t>Izvor 7.2. Prihodi od prodaje nef. Imov. i nadok. Šteta s osno. osig. u. u zd.</t>
  </si>
  <si>
    <t>PROGRAM 1001</t>
  </si>
  <si>
    <t>PROGRAM REDOVNE DJELATNOSTI - ZDRAVSTVENA ZAŠTITA</t>
  </si>
  <si>
    <t>Aktivnost A100001</t>
  </si>
  <si>
    <t>PRUŽANJE SPECIJALISTIČKO-KONZILIJARNOG BOLNIČKOG LIJEČENJA</t>
  </si>
  <si>
    <t>3.</t>
  </si>
  <si>
    <t>Vlastiti prihodi</t>
  </si>
  <si>
    <t>3.A.</t>
  </si>
  <si>
    <t>Vlastiti prihodi - preneseni manjak</t>
  </si>
  <si>
    <t>Rezultat poslovanja</t>
  </si>
  <si>
    <t>4.A.</t>
  </si>
  <si>
    <t>Prihodi za posebne namjene - ostalo (ustanove u zdravstvu)</t>
  </si>
  <si>
    <t>4.I.</t>
  </si>
  <si>
    <t>Prihodi za posebne namjene - HZZO</t>
  </si>
  <si>
    <t>7.2.</t>
  </si>
  <si>
    <t>Prihodi od prodaje nefinancijske imovine i nadoknade šteta</t>
  </si>
  <si>
    <t>PROGRAM 1018</t>
  </si>
  <si>
    <t>JAČANJE KAPACITETA ZDRAVSTVENE ZAŠTITE</t>
  </si>
  <si>
    <t>Tekući projekt T100004</t>
  </si>
  <si>
    <t>FINANCIJSKA POMOĆ ZA OPREMANJE VANJSKOG BAZENA</t>
  </si>
  <si>
    <t>1.1.</t>
  </si>
  <si>
    <t>Opći prihodi i primici</t>
  </si>
  <si>
    <t>PROGRAM 1017</t>
  </si>
  <si>
    <t>JAVNOZDRAVSTVENI PRIORITETI I PREVENCIJA BOLESTI</t>
  </si>
  <si>
    <t>Aktivnost A100014</t>
  </si>
  <si>
    <t>PREVENCIJA MELANOMA KOŽE</t>
  </si>
  <si>
    <t>MINIMALNI STANDARD U ZDRAVSTVU</t>
  </si>
  <si>
    <t>ODRŽAVANJE OBJEKATA - ZDRAVSTVENA USTANOVA</t>
  </si>
  <si>
    <t>4.3.</t>
  </si>
  <si>
    <t>Decentralizirana sredstva - zdravstvo</t>
  </si>
  <si>
    <t>PROGRAM 1002</t>
  </si>
  <si>
    <t>KAPITALNA ULAGANJA U ZDRAVSTVU</t>
  </si>
  <si>
    <t>Kapitalni projekt K100001</t>
  </si>
  <si>
    <t>IZGRADNJA I OPREMANJE ZDRAVSTVENIH USTANOVA</t>
  </si>
  <si>
    <t>PROGRAM 1003</t>
  </si>
  <si>
    <t>OTPLATE KREDITA</t>
  </si>
  <si>
    <t>Kapitalni projekt K100018</t>
  </si>
  <si>
    <t>WELLTUR NAFTALAN</t>
  </si>
  <si>
    <t>Aktivnost A100005</t>
  </si>
  <si>
    <t>5.µ .</t>
  </si>
  <si>
    <t>Pomoći - proračun koji nije nadležan</t>
  </si>
  <si>
    <t>ISPLATA RAZLIKE PLAĆE ZBOG NE UVEĆANJA OSNOVICE ZA 6%</t>
  </si>
  <si>
    <t>5. ?.</t>
  </si>
  <si>
    <t>Pomoći - HZZ</t>
  </si>
  <si>
    <t>6.2.</t>
  </si>
  <si>
    <t>Donacije - ustanove u zdravtsvu</t>
  </si>
  <si>
    <t>5.µ.</t>
  </si>
  <si>
    <t>Izvor 6. Donacije</t>
  </si>
  <si>
    <t>4.Z.</t>
  </si>
  <si>
    <t>Prihodi za posebne namjene - HZZO - preneseni manjak</t>
  </si>
  <si>
    <t>6 Donacije</t>
  </si>
  <si>
    <t>62 Donacije - ustanove u zdravstvu</t>
  </si>
  <si>
    <t>Kapitalni projekt K100017</t>
  </si>
  <si>
    <t xml:space="preserve"> WELLTUR NAFTALAN NPOO.C1.6.R1-I1.01-V3.0016</t>
  </si>
  <si>
    <t>Izvršenje 01.01. - 31.12.2023.</t>
  </si>
  <si>
    <t>Tekući plan 2024.</t>
  </si>
  <si>
    <t>Izvršenje 01.01. - 31.12.2024.</t>
  </si>
  <si>
    <t>Indeks</t>
  </si>
  <si>
    <t>6(5/2)</t>
  </si>
  <si>
    <t>7(5/4)</t>
  </si>
  <si>
    <t>C) PRENESENI VIŠAK ILI PRENESENI MANJAK I VIŠEGODIŠNJI PLAN URAVNOTEŽENJA</t>
  </si>
  <si>
    <t>Izvorni plan 2024.</t>
  </si>
  <si>
    <t>GODIŠNJI IZVJEŠTAJ FINANCIJSKOG PLANA SPECIJALNE BOLNICE NAFTALAN,  
ZA RAZDOBLJE OD 1. SIJEČNJA DO 31. PROSINCA 2024. GODINE</t>
  </si>
  <si>
    <t>6 (5/2)</t>
  </si>
  <si>
    <t>Pomoći od izvanproračunskih korisnika</t>
  </si>
  <si>
    <t xml:space="preserve"> Tekuće pomoći od izvanproračunskih korisnika</t>
  </si>
  <si>
    <t>Pomoći proračunskim korisnicima iz proračuna koji im nije nadležan</t>
  </si>
  <si>
    <t>Tekuće pomoći proračunskim korisnicima iz proračuna koji im nije nadležan</t>
  </si>
  <si>
    <t>Pomoći iz državnog proračuna temeljem prijenosa EU sredstava</t>
  </si>
  <si>
    <t>Tekuće pomoći iz državnog proračuna temeljem prijenosa EU sredstava</t>
  </si>
  <si>
    <t>Prihodi od financijske imovine</t>
  </si>
  <si>
    <t>Kamate na depozite po viđenju</t>
  </si>
  <si>
    <t>Prihodi od zateznih kamata</t>
  </si>
  <si>
    <t>Prihodi od dividendi</t>
  </si>
  <si>
    <t>Prihodi po posebnim propisima</t>
  </si>
  <si>
    <t>Ostali nespomenuti prihodi</t>
  </si>
  <si>
    <t>Prihodi od prodaje proizvoda i robe te pruženih usluga</t>
  </si>
  <si>
    <t>Prihodi od pruženih usluga</t>
  </si>
  <si>
    <t>Donacije od pravnih i fizičkih osoba izvan općeg proračuna</t>
  </si>
  <si>
    <t>Tekuće donacije od trgovačkih društava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</si>
  <si>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</si>
  <si>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</si>
  <si>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</si>
  <si>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HZZO-a na temelju ugovornih obveza</t>
  </si>
  <si>
    <t>Plaće (bruto)</t>
  </si>
  <si>
    <t>Plaće za redovan rad</t>
  </si>
  <si>
    <t>Plaće za prekovremeni rad</t>
  </si>
  <si>
    <t>Doprinosi na plaće</t>
  </si>
  <si>
    <t>Ostali rashodi za zaposlene</t>
  </si>
  <si>
    <t>Doprinosi za mirovinsko osiguranje</t>
  </si>
  <si>
    <t>Doprinosi za obvezno zdravstveno osiguranje</t>
  </si>
  <si>
    <t>Doprinosi za obvezno osiguranje u slučaju nezaposlenosti</t>
  </si>
  <si>
    <t>Službena putovanja</t>
  </si>
  <si>
    <t>Naknade za prijevoz, za rad na terenu i odvojen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</si>
  <si>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</si>
  <si>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</si>
  <si>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</si>
  <si>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</si>
  <si>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</si>
  <si>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</si>
  <si>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Sitan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</si>
  <si>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</si>
  <si>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</si>
  <si>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</si>
  <si>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</si>
  <si>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</si>
  <si>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</si>
  <si>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</si>
  <si>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</si>
  <si>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</si>
  <si>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</si>
  <si>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</si>
  <si>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</si>
  <si>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</si>
  <si>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</si>
  <si>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</si>
  <si>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</si>
  <si>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</si>
  <si>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</si>
  <si>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Kamate za primljene kredite i zajmove</t>
  </si>
  <si>
    <t>Kamate za primljene kredite i zajmove od kreditnih i ostalih financijskih institucija izvan javnog sektora</t>
  </si>
  <si>
    <t>Ostali financijski rashodi</t>
  </si>
  <si>
    <t>Bankarske usluge i usluge platnog prometa</t>
  </si>
  <si>
    <t>Zatezne kamate</t>
  </si>
  <si>
    <t>Ostali nespomenuti financijski rashodi</t>
  </si>
  <si>
    <t>Nematerijalna imovina</t>
  </si>
  <si>
    <t>Licence</t>
  </si>
  <si>
    <t>Postrojenje i oprema</t>
  </si>
  <si>
    <t>Uredska oprema i namještaj</t>
  </si>
  <si>
    <t>Komunikacijska oprema</t>
  </si>
  <si>
    <t>Oprema za održavanje i zaštitu</t>
  </si>
  <si>
    <t>Medicinska i laboratorijska oprema</t>
  </si>
  <si>
    <t>Uređaji, strojevi i oprema za ostale namjene</t>
  </si>
  <si>
    <t>Dodatna ulaganja na građevinskim objektima</t>
  </si>
  <si>
    <t>Naknade troškova zaposlenima</t>
  </si>
  <si>
    <t>Otplata glavnice primljenih kredita od tuzemnih kreditnih institucija izvan javnog sektora</t>
  </si>
  <si>
    <t>Manjak prihoda</t>
  </si>
  <si>
    <t>5 (4/3)</t>
  </si>
  <si>
    <t xml:space="preserve">Indeks </t>
  </si>
  <si>
    <t>5.Y.</t>
  </si>
  <si>
    <t>EU pomoći - ustanove u zdravstvu</t>
  </si>
  <si>
    <t>PRIPREMA I PROVEDBA ŽUPANIJSKIH RAZVOJNIH PROJEKTA</t>
  </si>
  <si>
    <t>5.Y. EU pomoći - ustanove u zdravstvu</t>
  </si>
  <si>
    <t>Kazne, upravne mjere i ostali prihodi</t>
  </si>
  <si>
    <t>Ostali prihodi</t>
  </si>
  <si>
    <t>Prihodi od pozitivnih tečajnih razlika i razlika zbog primjene valutne klauzule</t>
  </si>
  <si>
    <t>Prihodi iz nadležnog proračuna za financiranje izdataka za financijsku imovinu i otplatu zajmova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</si>
</sst>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7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</cellStyleXfs>
  <cellXfs count="146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0" borderId="3" xfId="0" applyNumberFormat="1" applyFont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3" fontId="0" fillId="0" borderId="0" xfId="0" applyNumberFormat="1"/>
    <xf numFmtId="0" fontId="14" fillId="2" borderId="0" xfId="0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right"/>
    </xf>
    <xf numFmtId="49" fontId="7" fillId="2" borderId="3" xfId="0" applyNumberFormat="1" applyFont="1" applyFill="1" applyBorder="1" applyAlignment="1">
      <alignment horizontal="left" vertical="center" wrapText="1"/>
    </xf>
    <xf numFmtId="49" fontId="8" fillId="2" borderId="3" xfId="0" quotePrefix="1" applyNumberFormat="1" applyFont="1" applyFill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14" fillId="2" borderId="4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0" fillId="0" borderId="0" xfId="0" applyNumberFormat="1"/>
    <xf numFmtId="4" fontId="6" fillId="3" borderId="3" xfId="0" applyNumberFormat="1" applyFont="1" applyFill="1" applyBorder="1" applyAlignment="1">
      <alignment horizontal="right" wrapText="1"/>
    </xf>
    <xf numFmtId="0" fontId="9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49" fontId="7" fillId="2" borderId="3" xfId="0" quotePrefix="1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4" fontId="15" fillId="2" borderId="3" xfId="0" applyNumberFormat="1" applyFont="1" applyFill="1" applyBorder="1" applyAlignment="1">
      <alignment horizontal="right"/>
    </xf>
    <xf numFmtId="0" fontId="9" fillId="2" borderId="4" xfId="0" quotePrefix="1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vertical="center" wrapText="1"/>
    </xf>
    <xf numFmtId="2" fontId="7" fillId="2" borderId="3" xfId="0" applyNumberFormat="1" applyFont="1" applyFill="1" applyBorder="1" applyAlignment="1">
      <alignment vertical="center" wrapText="1"/>
    </xf>
    <xf numFmtId="2" fontId="3" fillId="2" borderId="3" xfId="0" applyNumberFormat="1" applyFont="1" applyFill="1" applyBorder="1" applyAlignment="1">
      <alignment horizontal="right"/>
    </xf>
    <xf numFmtId="4" fontId="14" fillId="2" borderId="3" xfId="0" applyNumberFormat="1" applyFont="1" applyFill="1" applyBorder="1" applyAlignment="1">
      <alignment horizontal="right"/>
    </xf>
    <xf numFmtId="0" fontId="1" fillId="7" borderId="4" xfId="4" applyFont="1" applyBorder="1" applyAlignment="1">
      <alignment horizontal="center" vertical="center" wrapText="1"/>
    </xf>
    <xf numFmtId="0" fontId="1" fillId="7" borderId="3" xfId="4" applyFont="1" applyBorder="1" applyAlignment="1">
      <alignment horizontal="center" vertical="center" wrapText="1"/>
    </xf>
    <xf numFmtId="0" fontId="1" fillId="7" borderId="4" xfId="4" applyFont="1" applyBorder="1" applyAlignment="1">
      <alignment horizontal="left" vertical="center" wrapText="1"/>
    </xf>
    <xf numFmtId="0" fontId="18" fillId="4" borderId="4" xfId="1" applyFont="1" applyBorder="1" applyAlignment="1">
      <alignment horizontal="center" vertical="center" wrapText="1"/>
    </xf>
    <xf numFmtId="0" fontId="18" fillId="4" borderId="3" xfId="1" applyFont="1" applyBorder="1" applyAlignment="1">
      <alignment horizontal="center" vertical="center" wrapText="1"/>
    </xf>
    <xf numFmtId="4" fontId="18" fillId="4" borderId="3" xfId="1" applyNumberFormat="1" applyFont="1" applyBorder="1" applyAlignment="1">
      <alignment horizontal="center" vertical="center" wrapText="1"/>
    </xf>
    <xf numFmtId="4" fontId="1" fillId="7" borderId="3" xfId="4" applyNumberFormat="1" applyFont="1" applyBorder="1" applyAlignment="1">
      <alignment horizontal="right"/>
    </xf>
    <xf numFmtId="0" fontId="1" fillId="6" borderId="4" xfId="3" applyFont="1" applyBorder="1" applyAlignment="1">
      <alignment horizontal="left" vertical="center" wrapText="1"/>
    </xf>
    <xf numFmtId="4" fontId="1" fillId="6" borderId="3" xfId="3" applyNumberFormat="1" applyFont="1" applyBorder="1" applyAlignment="1">
      <alignment horizontal="right"/>
    </xf>
    <xf numFmtId="0" fontId="19" fillId="5" borderId="4" xfId="2" applyFont="1" applyBorder="1" applyAlignment="1">
      <alignment horizontal="left" vertical="center" wrapText="1"/>
    </xf>
    <xf numFmtId="4" fontId="19" fillId="5" borderId="3" xfId="2" applyNumberFormat="1" applyFont="1" applyBorder="1" applyAlignment="1">
      <alignment horizontal="right"/>
    </xf>
    <xf numFmtId="0" fontId="1" fillId="5" borderId="3" xfId="2" applyFont="1" applyBorder="1"/>
    <xf numFmtId="4" fontId="1" fillId="5" borderId="3" xfId="2" applyNumberFormat="1" applyFont="1" applyBorder="1"/>
    <xf numFmtId="0" fontId="1" fillId="6" borderId="4" xfId="3" applyFont="1" applyBorder="1" applyAlignment="1">
      <alignment horizontal="center" vertical="center" wrapText="1"/>
    </xf>
    <xf numFmtId="0" fontId="1" fillId="6" borderId="3" xfId="3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1" fillId="5" borderId="3" xfId="2" applyNumberFormat="1" applyFont="1" applyBorder="1" applyAlignment="1">
      <alignment horizontal="right" vertical="center" wrapText="1"/>
    </xf>
    <xf numFmtId="4" fontId="6" fillId="3" borderId="1" xfId="0" quotePrefix="1" applyNumberFormat="1" applyFont="1" applyFill="1" applyBorder="1" applyAlignment="1">
      <alignment horizontal="right"/>
    </xf>
    <xf numFmtId="0" fontId="14" fillId="2" borderId="3" xfId="0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1" fillId="7" borderId="1" xfId="4" applyFont="1" applyBorder="1" applyAlignment="1">
      <alignment horizontal="center" vertical="center" wrapText="1"/>
    </xf>
    <xf numFmtId="0" fontId="1" fillId="7" borderId="2" xfId="4" applyFont="1" applyBorder="1" applyAlignment="1">
      <alignment horizontal="center" vertical="center" wrapText="1"/>
    </xf>
    <xf numFmtId="0" fontId="1" fillId="7" borderId="4" xfId="4" applyFont="1" applyBorder="1" applyAlignment="1">
      <alignment horizontal="center" vertical="center" wrapText="1"/>
    </xf>
    <xf numFmtId="0" fontId="1" fillId="6" borderId="1" xfId="3" applyFont="1" applyBorder="1" applyAlignment="1">
      <alignment horizontal="center" vertical="center" wrapText="1"/>
    </xf>
    <xf numFmtId="0" fontId="1" fillId="6" borderId="2" xfId="3" applyFont="1" applyBorder="1" applyAlignment="1">
      <alignment horizontal="center" vertical="center" wrapText="1"/>
    </xf>
    <xf numFmtId="0" fontId="1" fillId="6" borderId="4" xfId="3" applyFont="1" applyBorder="1" applyAlignment="1">
      <alignment horizontal="center" vertical="center" wrapText="1"/>
    </xf>
    <xf numFmtId="0" fontId="1" fillId="5" borderId="1" xfId="2" applyFont="1" applyBorder="1" applyAlignment="1">
      <alignment horizontal="center" vertical="center" wrapText="1"/>
    </xf>
    <xf numFmtId="0" fontId="1" fillId="5" borderId="2" xfId="2" applyFont="1" applyBorder="1" applyAlignment="1">
      <alignment horizontal="center" vertical="center" wrapText="1"/>
    </xf>
    <xf numFmtId="0" fontId="1" fillId="5" borderId="4" xfId="2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" fillId="5" borderId="3" xfId="2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" fillId="7" borderId="1" xfId="4" applyFont="1" applyBorder="1" applyAlignment="1">
      <alignment horizontal="left" vertical="center" wrapText="1"/>
    </xf>
    <xf numFmtId="0" fontId="1" fillId="7" borderId="2" xfId="4" applyFont="1" applyBorder="1" applyAlignment="1">
      <alignment horizontal="left" vertical="center" wrapText="1"/>
    </xf>
    <xf numFmtId="0" fontId="1" fillId="7" borderId="4" xfId="4" applyFont="1" applyBorder="1" applyAlignment="1">
      <alignment horizontal="left" vertical="center" wrapText="1"/>
    </xf>
    <xf numFmtId="0" fontId="1" fillId="6" borderId="1" xfId="3" applyFont="1" applyBorder="1" applyAlignment="1">
      <alignment horizontal="left" vertical="center" wrapText="1"/>
    </xf>
    <xf numFmtId="0" fontId="1" fillId="6" borderId="2" xfId="3" applyFont="1" applyBorder="1" applyAlignment="1">
      <alignment horizontal="left" vertical="center" wrapText="1"/>
    </xf>
    <xf numFmtId="0" fontId="1" fillId="6" borderId="4" xfId="3" applyFont="1" applyBorder="1" applyAlignment="1">
      <alignment horizontal="left" vertical="center" wrapText="1"/>
    </xf>
    <xf numFmtId="0" fontId="18" fillId="4" borderId="1" xfId="1" applyFont="1" applyBorder="1" applyAlignment="1">
      <alignment horizontal="left" vertical="center" wrapText="1"/>
    </xf>
    <xf numFmtId="0" fontId="18" fillId="4" borderId="2" xfId="1" applyFont="1" applyBorder="1" applyAlignment="1">
      <alignment horizontal="left" vertical="center" wrapText="1"/>
    </xf>
    <xf numFmtId="0" fontId="18" fillId="4" borderId="4" xfId="1" applyFont="1" applyBorder="1" applyAlignment="1">
      <alignment horizontal="left" vertical="center" wrapText="1"/>
    </xf>
    <xf numFmtId="0" fontId="19" fillId="5" borderId="1" xfId="2" applyFont="1" applyBorder="1" applyAlignment="1">
      <alignment horizontal="left" vertical="center" wrapText="1"/>
    </xf>
    <xf numFmtId="0" fontId="19" fillId="5" borderId="2" xfId="2" applyFont="1" applyBorder="1" applyAlignment="1">
      <alignment horizontal="left" vertical="center" wrapText="1"/>
    </xf>
    <xf numFmtId="0" fontId="19" fillId="5" borderId="4" xfId="2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10" fillId="0" borderId="0" xfId="0" applyFont="1" applyAlignment="1">
      <alignment wrapText="1"/>
    </xf>
    <xf numFmtId="0" fontId="18" fillId="4" borderId="2" xfId="1" applyFont="1" applyBorder="1" applyAlignment="1">
      <alignment horizontal="center" vertical="center" wrapText="1"/>
    </xf>
    <xf numFmtId="0" fontId="18" fillId="4" borderId="4" xfId="1" applyFont="1" applyBorder="1" applyAlignment="1">
      <alignment horizontal="center" vertical="center" wrapText="1"/>
    </xf>
    <xf numFmtId="0" fontId="18" fillId="4" borderId="1" xfId="1" applyFont="1" applyBorder="1" applyAlignment="1">
      <alignment horizontal="center" vertical="center" wrapText="1"/>
    </xf>
    <xf numFmtId="0" fontId="1" fillId="2" borderId="0" xfId="4" applyFont="1" applyFill="1" applyBorder="1" applyAlignment="1">
      <alignment horizontal="center" vertical="center" wrapText="1"/>
    </xf>
  </cellXfs>
  <cellStyles count="5">
    <cellStyle name="20% - Isticanje1" xfId="2" builtinId="30"/>
    <cellStyle name="40% - Isticanje1" xfId="3" builtinId="31"/>
    <cellStyle name="60% - Isticanje1" xfId="4" builtinId="32"/>
    <cellStyle name="Isticanje1" xfId="1" builtinId="29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topLeftCell="A7" zoomScaleNormal="100" workbookViewId="0">
      <selection activeCell="O18" sqref="O18"/>
    </sheetView>
  </sheetViews>
  <sheetFormatPr defaultRowHeight="15" x14ac:dyDescent="0.25"/>
  <cols>
    <col min="5" max="5" width="25.28515625" customWidth="1"/>
    <col min="6" max="6" width="17.5703125" customWidth="1"/>
    <col min="7" max="7" width="19.28515625" customWidth="1"/>
    <col min="8" max="8" width="16" customWidth="1"/>
    <col min="9" max="9" width="20.28515625" customWidth="1"/>
    <col min="10" max="10" width="10.140625" customWidth="1"/>
  </cols>
  <sheetData>
    <row r="1" spans="1:11" ht="42" customHeight="1" x14ac:dyDescent="0.25">
      <c r="A1" s="104" t="s">
        <v>145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18" x14ac:dyDescent="0.25">
      <c r="A2" s="4"/>
      <c r="B2" s="4"/>
      <c r="C2" s="4"/>
      <c r="D2" s="4"/>
      <c r="E2" s="4"/>
      <c r="F2" s="4"/>
      <c r="G2" s="4"/>
      <c r="H2" s="4"/>
      <c r="I2" s="4"/>
    </row>
    <row r="3" spans="1:11" ht="15.75" customHeight="1" x14ac:dyDescent="0.25">
      <c r="A3" s="104" t="s">
        <v>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1" ht="15.75" customHeight="1" x14ac:dyDescent="0.25">
      <c r="A5" s="104" t="s">
        <v>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</row>
    <row r="6" spans="1:11" ht="18" x14ac:dyDescent="0.25">
      <c r="A6" s="1"/>
      <c r="B6" s="2"/>
      <c r="C6" s="2"/>
      <c r="D6" s="2"/>
      <c r="E6" s="6"/>
      <c r="F6" s="6"/>
      <c r="G6" s="7"/>
      <c r="H6" s="7"/>
      <c r="I6" s="25" t="s">
        <v>2</v>
      </c>
    </row>
    <row r="7" spans="1:11" ht="25.5" x14ac:dyDescent="0.25">
      <c r="A7" s="20"/>
      <c r="B7" s="21"/>
      <c r="C7" s="21"/>
      <c r="D7" s="22"/>
      <c r="E7" s="23"/>
      <c r="F7" s="3" t="s">
        <v>137</v>
      </c>
      <c r="G7" s="3" t="s">
        <v>144</v>
      </c>
      <c r="H7" s="3" t="s">
        <v>138</v>
      </c>
      <c r="I7" s="3" t="s">
        <v>139</v>
      </c>
      <c r="J7" s="3" t="s">
        <v>140</v>
      </c>
      <c r="K7" s="3" t="s">
        <v>140</v>
      </c>
    </row>
    <row r="8" spans="1:11" x14ac:dyDescent="0.25">
      <c r="A8" s="96">
        <v>1</v>
      </c>
      <c r="B8" s="97"/>
      <c r="C8" s="97"/>
      <c r="D8" s="97"/>
      <c r="E8" s="98"/>
      <c r="F8" s="3">
        <v>2</v>
      </c>
      <c r="G8" s="3">
        <v>3</v>
      </c>
      <c r="H8" s="3">
        <v>4</v>
      </c>
      <c r="I8" s="3">
        <v>5</v>
      </c>
      <c r="J8" s="3" t="s">
        <v>141</v>
      </c>
      <c r="K8" s="3" t="s">
        <v>142</v>
      </c>
    </row>
    <row r="9" spans="1:11" x14ac:dyDescent="0.25">
      <c r="A9" s="107" t="s">
        <v>3</v>
      </c>
      <c r="B9" s="95"/>
      <c r="C9" s="95"/>
      <c r="D9" s="95"/>
      <c r="E9" s="108"/>
      <c r="F9" s="38">
        <f>SUM(F10:F11)</f>
        <v>6504715.54</v>
      </c>
      <c r="G9" s="38">
        <f t="shared" ref="G9:H9" si="0">G10+G11</f>
        <v>7892628</v>
      </c>
      <c r="H9" s="38">
        <f t="shared" si="0"/>
        <v>7892628</v>
      </c>
      <c r="I9" s="38">
        <f>SUM(I10:I11)</f>
        <v>7573522.5099999998</v>
      </c>
      <c r="J9" s="38">
        <f>SUM(I9/F9)*100</f>
        <v>116.43126380281343</v>
      </c>
      <c r="K9" s="38">
        <f>SUM(I9/H9)*100</f>
        <v>95.95691713837266</v>
      </c>
    </row>
    <row r="10" spans="1:11" x14ac:dyDescent="0.25">
      <c r="A10" s="109" t="s">
        <v>4</v>
      </c>
      <c r="B10" s="103"/>
      <c r="C10" s="103"/>
      <c r="D10" s="103"/>
      <c r="E10" s="106"/>
      <c r="F10" s="37">
        <v>6504715.54</v>
      </c>
      <c r="G10" s="37">
        <v>7892628</v>
      </c>
      <c r="H10" s="37">
        <v>7892628</v>
      </c>
      <c r="I10" s="37">
        <v>7573522.5099999998</v>
      </c>
      <c r="J10" s="37">
        <f t="shared" ref="J10:J15" si="1">SUM(I10/F10)*100</f>
        <v>116.43126380281343</v>
      </c>
      <c r="K10" s="37">
        <f t="shared" ref="K10:K15" si="2">SUM(I10/H10)*100</f>
        <v>95.95691713837266</v>
      </c>
    </row>
    <row r="11" spans="1:11" x14ac:dyDescent="0.25">
      <c r="A11" s="105" t="s">
        <v>5</v>
      </c>
      <c r="B11" s="106"/>
      <c r="C11" s="106"/>
      <c r="D11" s="106"/>
      <c r="E11" s="106"/>
      <c r="F11" s="37">
        <v>0</v>
      </c>
      <c r="G11" s="37">
        <v>0</v>
      </c>
      <c r="H11" s="24">
        <v>0</v>
      </c>
      <c r="I11" s="37">
        <f t="shared" ref="I11" si="3">SUM(G11:H11)</f>
        <v>0</v>
      </c>
      <c r="J11" s="37">
        <v>0</v>
      </c>
      <c r="K11" s="37">
        <v>0</v>
      </c>
    </row>
    <row r="12" spans="1:11" x14ac:dyDescent="0.25">
      <c r="A12" s="26" t="s">
        <v>6</v>
      </c>
      <c r="B12" s="51"/>
      <c r="C12" s="51"/>
      <c r="D12" s="51"/>
      <c r="E12" s="51"/>
      <c r="F12" s="38">
        <f>SUM(F13:F14)</f>
        <v>6143428.4399999995</v>
      </c>
      <c r="G12" s="38">
        <f t="shared" ref="G12:H12" si="4">G13+G14</f>
        <v>7135819</v>
      </c>
      <c r="H12" s="38">
        <f t="shared" si="4"/>
        <v>7135819</v>
      </c>
      <c r="I12" s="38">
        <f>SUM(I13:I14)</f>
        <v>7278118.6200000001</v>
      </c>
      <c r="J12" s="38">
        <f t="shared" si="1"/>
        <v>118.46998286188226</v>
      </c>
      <c r="K12" s="38">
        <f t="shared" si="2"/>
        <v>101.99415960522542</v>
      </c>
    </row>
    <row r="13" spans="1:11" x14ac:dyDescent="0.25">
      <c r="A13" s="102" t="s">
        <v>7</v>
      </c>
      <c r="B13" s="103"/>
      <c r="C13" s="103"/>
      <c r="D13" s="103"/>
      <c r="E13" s="103"/>
      <c r="F13" s="37">
        <v>5823795.4199999999</v>
      </c>
      <c r="G13" s="37">
        <v>6824733</v>
      </c>
      <c r="H13" s="37">
        <v>6824733</v>
      </c>
      <c r="I13" s="37">
        <v>6970835</v>
      </c>
      <c r="J13" s="37">
        <f t="shared" si="1"/>
        <v>119.69573958695136</v>
      </c>
      <c r="K13" s="37">
        <f t="shared" si="2"/>
        <v>102.14077239358667</v>
      </c>
    </row>
    <row r="14" spans="1:11" x14ac:dyDescent="0.25">
      <c r="A14" s="105" t="s">
        <v>8</v>
      </c>
      <c r="B14" s="106"/>
      <c r="C14" s="106"/>
      <c r="D14" s="106"/>
      <c r="E14" s="106"/>
      <c r="F14" s="37">
        <v>319633.02</v>
      </c>
      <c r="G14" s="37">
        <v>311086</v>
      </c>
      <c r="H14" s="37">
        <v>311086</v>
      </c>
      <c r="I14" s="37">
        <v>307283.62</v>
      </c>
      <c r="J14" s="37">
        <f t="shared" si="1"/>
        <v>96.136381654185783</v>
      </c>
      <c r="K14" s="37">
        <f t="shared" si="2"/>
        <v>98.777707772127314</v>
      </c>
    </row>
    <row r="15" spans="1:11" x14ac:dyDescent="0.25">
      <c r="A15" s="94" t="s">
        <v>9</v>
      </c>
      <c r="B15" s="95"/>
      <c r="C15" s="95"/>
      <c r="D15" s="95"/>
      <c r="E15" s="95"/>
      <c r="F15" s="38">
        <f>SUM(F9-F12)</f>
        <v>361287.10000000056</v>
      </c>
      <c r="G15" s="38">
        <f t="shared" ref="G15:H15" si="5">G9-G12</f>
        <v>756809</v>
      </c>
      <c r="H15" s="38">
        <f t="shared" si="5"/>
        <v>756809</v>
      </c>
      <c r="I15" s="38">
        <f>SUM(I9-I12)</f>
        <v>295403.88999999966</v>
      </c>
      <c r="J15" s="38">
        <f t="shared" si="1"/>
        <v>81.764306004836371</v>
      </c>
      <c r="K15" s="38">
        <f t="shared" si="2"/>
        <v>39.032819377147952</v>
      </c>
    </row>
    <row r="16" spans="1:11" ht="18" x14ac:dyDescent="0.25">
      <c r="A16" s="4"/>
      <c r="B16" s="16"/>
      <c r="C16" s="16"/>
      <c r="D16" s="16"/>
      <c r="E16" s="16"/>
      <c r="F16" s="16"/>
      <c r="G16" s="17"/>
      <c r="H16" s="17"/>
      <c r="I16" s="17"/>
    </row>
    <row r="17" spans="1:11" ht="15.75" customHeight="1" x14ac:dyDescent="0.25">
      <c r="A17" s="104" t="s">
        <v>10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</row>
    <row r="18" spans="1:11" ht="18" x14ac:dyDescent="0.25">
      <c r="A18" s="4"/>
      <c r="B18" s="16"/>
      <c r="C18" s="16"/>
      <c r="D18" s="16"/>
      <c r="E18" s="16"/>
      <c r="F18" s="16"/>
      <c r="G18" s="17"/>
      <c r="H18" s="17"/>
      <c r="I18" s="17"/>
    </row>
    <row r="19" spans="1:11" ht="25.5" x14ac:dyDescent="0.25">
      <c r="A19" s="20"/>
      <c r="B19" s="21"/>
      <c r="C19" s="21"/>
      <c r="D19" s="22"/>
      <c r="E19" s="23"/>
      <c r="F19" s="3" t="s">
        <v>137</v>
      </c>
      <c r="G19" s="3" t="s">
        <v>144</v>
      </c>
      <c r="H19" s="3" t="s">
        <v>138</v>
      </c>
      <c r="I19" s="3" t="s">
        <v>139</v>
      </c>
      <c r="J19" s="3" t="s">
        <v>140</v>
      </c>
      <c r="K19" s="3" t="s">
        <v>140</v>
      </c>
    </row>
    <row r="20" spans="1:11" x14ac:dyDescent="0.25">
      <c r="A20" s="96">
        <v>1</v>
      </c>
      <c r="B20" s="97"/>
      <c r="C20" s="97"/>
      <c r="D20" s="97"/>
      <c r="E20" s="98"/>
      <c r="F20" s="3">
        <v>2</v>
      </c>
      <c r="G20" s="3">
        <v>3</v>
      </c>
      <c r="H20" s="3">
        <v>4</v>
      </c>
      <c r="I20" s="3">
        <v>5</v>
      </c>
      <c r="J20" s="3" t="s">
        <v>141</v>
      </c>
      <c r="K20" s="3" t="s">
        <v>142</v>
      </c>
    </row>
    <row r="21" spans="1:11" x14ac:dyDescent="0.25">
      <c r="A21" s="105" t="s">
        <v>11</v>
      </c>
      <c r="B21" s="106"/>
      <c r="C21" s="106"/>
      <c r="D21" s="106"/>
      <c r="E21" s="106"/>
      <c r="F21" s="37"/>
      <c r="G21" s="37">
        <v>0</v>
      </c>
      <c r="H21" s="37">
        <v>0</v>
      </c>
      <c r="I21" s="37">
        <f>SUM(G21:H21)</f>
        <v>0</v>
      </c>
      <c r="J21" s="37">
        <v>0</v>
      </c>
      <c r="K21" s="37">
        <v>0</v>
      </c>
    </row>
    <row r="22" spans="1:11" x14ac:dyDescent="0.25">
      <c r="A22" s="105" t="s">
        <v>12</v>
      </c>
      <c r="B22" s="106"/>
      <c r="C22" s="106"/>
      <c r="D22" s="106"/>
      <c r="E22" s="106"/>
      <c r="F22" s="37">
        <v>337839.84</v>
      </c>
      <c r="G22" s="37">
        <v>337840</v>
      </c>
      <c r="H22" s="37">
        <v>337840</v>
      </c>
      <c r="I22" s="37">
        <v>337839.84</v>
      </c>
      <c r="J22" s="37">
        <f>SUM(I22/F22)*100</f>
        <v>100</v>
      </c>
      <c r="K22" s="37">
        <f>SUM(I22/H22)*100</f>
        <v>99.999952640303107</v>
      </c>
    </row>
    <row r="23" spans="1:11" x14ac:dyDescent="0.25">
      <c r="A23" s="94" t="s">
        <v>13</v>
      </c>
      <c r="B23" s="95"/>
      <c r="C23" s="95"/>
      <c r="D23" s="95"/>
      <c r="E23" s="95"/>
      <c r="F23" s="38">
        <f>SUM(F21-F22)</f>
        <v>-337839.84</v>
      </c>
      <c r="G23" s="38">
        <f t="shared" ref="G23:H23" si="6">G21-G22</f>
        <v>-337840</v>
      </c>
      <c r="H23" s="38">
        <f t="shared" si="6"/>
        <v>-337840</v>
      </c>
      <c r="I23" s="38">
        <f>SUM(I21-I22)</f>
        <v>-337839.84</v>
      </c>
      <c r="J23" s="38">
        <f t="shared" ref="J23:J24" si="7">SUM(I23/F23)*100</f>
        <v>100</v>
      </c>
      <c r="K23" s="38">
        <f t="shared" ref="K23:K24" si="8">SUM(I23/H23)*100</f>
        <v>99.999952640303107</v>
      </c>
    </row>
    <row r="24" spans="1:11" x14ac:dyDescent="0.25">
      <c r="A24" s="94" t="s">
        <v>14</v>
      </c>
      <c r="B24" s="95"/>
      <c r="C24" s="95"/>
      <c r="D24" s="95"/>
      <c r="E24" s="95"/>
      <c r="F24" s="38">
        <f>SUM(F15+F23)</f>
        <v>23447.260000000533</v>
      </c>
      <c r="G24" s="38">
        <f>SUM(G15+G23)</f>
        <v>418969</v>
      </c>
      <c r="H24" s="38">
        <f t="shared" ref="H24" si="9">H15+H23</f>
        <v>418969</v>
      </c>
      <c r="I24" s="38">
        <f>SUM(I15+I23)</f>
        <v>-42435.950000000361</v>
      </c>
      <c r="J24" s="38">
        <f t="shared" si="7"/>
        <v>-180.98468648362066</v>
      </c>
      <c r="K24" s="38">
        <f t="shared" si="8"/>
        <v>-10.128661070389542</v>
      </c>
    </row>
    <row r="25" spans="1:11" ht="18" x14ac:dyDescent="0.25">
      <c r="A25" s="15"/>
      <c r="B25" s="16"/>
      <c r="C25" s="16"/>
      <c r="D25" s="16"/>
      <c r="E25" s="16"/>
      <c r="F25" s="16"/>
      <c r="G25" s="17"/>
      <c r="H25" s="17"/>
      <c r="I25" s="17"/>
    </row>
    <row r="26" spans="1:11" ht="15.75" customHeight="1" x14ac:dyDescent="0.25">
      <c r="A26" s="104" t="s">
        <v>143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</row>
    <row r="27" spans="1:11" ht="15.75" customHeight="1" x14ac:dyDescent="0.25">
      <c r="A27" s="49"/>
      <c r="B27" s="50"/>
      <c r="C27" s="50"/>
      <c r="D27" s="50"/>
      <c r="E27" s="50"/>
      <c r="F27" s="50"/>
      <c r="G27" s="50"/>
      <c r="H27" s="50"/>
      <c r="I27" s="50"/>
      <c r="J27" s="50"/>
    </row>
    <row r="28" spans="1:11" ht="15.75" customHeight="1" x14ac:dyDescent="0.25">
      <c r="A28" s="49"/>
      <c r="B28" s="50"/>
      <c r="C28" s="50"/>
      <c r="D28" s="50"/>
      <c r="E28" s="50"/>
      <c r="F28" s="50"/>
      <c r="G28" s="50"/>
      <c r="H28" s="50"/>
      <c r="I28" s="50"/>
      <c r="J28" s="50"/>
    </row>
    <row r="29" spans="1:11" ht="25.5" x14ac:dyDescent="0.25">
      <c r="A29" s="20"/>
      <c r="B29" s="21"/>
      <c r="C29" s="21"/>
      <c r="D29" s="22"/>
      <c r="E29" s="23"/>
      <c r="F29" s="3" t="s">
        <v>137</v>
      </c>
      <c r="G29" s="3" t="s">
        <v>144</v>
      </c>
      <c r="H29" s="3" t="s">
        <v>138</v>
      </c>
      <c r="I29" s="3" t="s">
        <v>139</v>
      </c>
      <c r="J29" s="3" t="s">
        <v>140</v>
      </c>
      <c r="K29" s="3" t="s">
        <v>140</v>
      </c>
    </row>
    <row r="30" spans="1:11" ht="15" customHeight="1" x14ac:dyDescent="0.25">
      <c r="A30" s="96">
        <v>1</v>
      </c>
      <c r="B30" s="97"/>
      <c r="C30" s="97"/>
      <c r="D30" s="97"/>
      <c r="E30" s="98"/>
      <c r="F30" s="3">
        <v>2</v>
      </c>
      <c r="G30" s="3">
        <v>3</v>
      </c>
      <c r="H30" s="3">
        <v>4</v>
      </c>
      <c r="I30" s="3">
        <v>5</v>
      </c>
      <c r="J30" s="3" t="s">
        <v>141</v>
      </c>
      <c r="K30" s="3" t="s">
        <v>142</v>
      </c>
    </row>
    <row r="31" spans="1:11" ht="28.5" customHeight="1" x14ac:dyDescent="0.25">
      <c r="A31" s="99" t="s">
        <v>15</v>
      </c>
      <c r="B31" s="100"/>
      <c r="C31" s="100"/>
      <c r="D31" s="100"/>
      <c r="E31" s="101"/>
      <c r="F31" s="90">
        <v>-442416.26</v>
      </c>
      <c r="G31" s="90">
        <v>-418969</v>
      </c>
      <c r="H31" s="90">
        <v>-418969</v>
      </c>
      <c r="I31" s="90">
        <v>-418969</v>
      </c>
      <c r="J31" s="59">
        <f>SUM(I31/F31)*100</f>
        <v>94.700181227516367</v>
      </c>
      <c r="K31" s="59">
        <f>SUM(I31/H31)*100</f>
        <v>100</v>
      </c>
    </row>
    <row r="32" spans="1:11" ht="15" customHeight="1" x14ac:dyDescent="0.25"/>
    <row r="33" spans="1:11" ht="15" customHeight="1" x14ac:dyDescent="0.25">
      <c r="A33" s="102" t="s">
        <v>14</v>
      </c>
      <c r="B33" s="103"/>
      <c r="C33" s="103"/>
      <c r="D33" s="103"/>
      <c r="E33" s="103"/>
      <c r="F33" s="37">
        <f>SUM(F24+F31)</f>
        <v>-418968.99999999948</v>
      </c>
      <c r="G33" s="24">
        <f>SUM(G24+G31)</f>
        <v>0</v>
      </c>
      <c r="H33" s="24">
        <f>SUM(H24+H31)</f>
        <v>0</v>
      </c>
      <c r="I33" s="37">
        <f>SUM(I24+I31)</f>
        <v>-461404.95000000036</v>
      </c>
      <c r="J33" s="37">
        <f>SUM(I33/F33)*100</f>
        <v>110.12866107038968</v>
      </c>
      <c r="K33" s="24">
        <v>0</v>
      </c>
    </row>
    <row r="34" spans="1:11" ht="18.75" customHeight="1" x14ac:dyDescent="0.25"/>
    <row r="35" spans="1:11" ht="1.5" customHeight="1" x14ac:dyDescent="0.25">
      <c r="A35" s="92" t="s">
        <v>16</v>
      </c>
      <c r="B35" s="93"/>
      <c r="C35" s="93"/>
      <c r="D35" s="93"/>
      <c r="E35" s="93"/>
      <c r="F35" s="93"/>
      <c r="G35" s="93"/>
      <c r="H35" s="93"/>
      <c r="I35" s="93"/>
    </row>
    <row r="36" spans="1:11" ht="9" customHeight="1" x14ac:dyDescent="0.25"/>
  </sheetData>
  <mergeCells count="21">
    <mergeCell ref="A1:K1"/>
    <mergeCell ref="A3:K3"/>
    <mergeCell ref="A5:K5"/>
    <mergeCell ref="A17:K17"/>
    <mergeCell ref="A26:K26"/>
    <mergeCell ref="A22:E22"/>
    <mergeCell ref="A9:E9"/>
    <mergeCell ref="A10:E10"/>
    <mergeCell ref="A11:E11"/>
    <mergeCell ref="A13:E13"/>
    <mergeCell ref="A14:E14"/>
    <mergeCell ref="A15:E15"/>
    <mergeCell ref="A21:E21"/>
    <mergeCell ref="A8:E8"/>
    <mergeCell ref="A20:E20"/>
    <mergeCell ref="A35:I35"/>
    <mergeCell ref="A23:E23"/>
    <mergeCell ref="A24:E24"/>
    <mergeCell ref="A30:E30"/>
    <mergeCell ref="A31:E31"/>
    <mergeCell ref="A33:E33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2"/>
  <sheetViews>
    <sheetView topLeftCell="A94" zoomScaleNormal="100" workbookViewId="0">
      <selection activeCell="L9" sqref="L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7" customWidth="1"/>
    <col min="4" max="4" width="22.7109375" customWidth="1"/>
    <col min="5" max="5" width="20.42578125" customWidth="1"/>
    <col min="6" max="6" width="21.140625" customWidth="1"/>
    <col min="7" max="7" width="18.7109375" customWidth="1"/>
    <col min="11" max="13" width="11.7109375" bestFit="1" customWidth="1"/>
    <col min="14" max="14" width="9.140625" customWidth="1"/>
  </cols>
  <sheetData>
    <row r="1" spans="1:14" ht="42" customHeight="1" x14ac:dyDescent="0.25">
      <c r="A1" s="104" t="s">
        <v>145</v>
      </c>
      <c r="B1" s="104"/>
      <c r="C1" s="104"/>
      <c r="D1" s="104"/>
      <c r="E1" s="104"/>
      <c r="F1" s="104"/>
      <c r="G1" s="104"/>
      <c r="H1" s="104"/>
      <c r="I1" s="104"/>
      <c r="J1" s="47"/>
      <c r="K1" s="47"/>
    </row>
    <row r="2" spans="1:14" ht="18" customHeight="1" x14ac:dyDescent="0.25">
      <c r="A2" s="47"/>
      <c r="B2" s="47"/>
      <c r="C2" s="47"/>
      <c r="D2" s="47"/>
      <c r="E2" s="47"/>
      <c r="F2" s="47"/>
    </row>
    <row r="3" spans="1:14" ht="15.75" customHeight="1" x14ac:dyDescent="0.25">
      <c r="A3" s="104" t="s">
        <v>0</v>
      </c>
      <c r="B3" s="104"/>
      <c r="C3" s="104"/>
      <c r="D3" s="104"/>
      <c r="E3" s="104"/>
      <c r="F3" s="104"/>
      <c r="G3" s="104"/>
      <c r="H3" s="104"/>
      <c r="I3" s="104"/>
    </row>
    <row r="4" spans="1:14" ht="18" x14ac:dyDescent="0.25">
      <c r="A4" s="4"/>
      <c r="B4" s="4"/>
      <c r="C4" s="4"/>
      <c r="D4" s="4"/>
      <c r="E4" s="5"/>
      <c r="F4" s="5"/>
    </row>
    <row r="5" spans="1:14" ht="18" customHeight="1" x14ac:dyDescent="0.25">
      <c r="A5" s="104" t="s">
        <v>17</v>
      </c>
      <c r="B5" s="104"/>
      <c r="C5" s="104"/>
      <c r="D5" s="104"/>
      <c r="E5" s="104"/>
      <c r="F5" s="104"/>
      <c r="G5" s="104"/>
      <c r="H5" s="104"/>
      <c r="I5" s="104"/>
    </row>
    <row r="6" spans="1:14" ht="18" x14ac:dyDescent="0.25">
      <c r="A6" s="4"/>
      <c r="B6" s="4"/>
      <c r="C6" s="4"/>
      <c r="D6" s="4"/>
      <c r="E6" s="5"/>
      <c r="F6" s="5"/>
    </row>
    <row r="7" spans="1:14" ht="15.75" customHeight="1" x14ac:dyDescent="0.25">
      <c r="A7" s="104" t="s">
        <v>18</v>
      </c>
      <c r="B7" s="104"/>
      <c r="C7" s="104"/>
      <c r="D7" s="104"/>
      <c r="E7" s="104"/>
      <c r="F7" s="104"/>
      <c r="G7" s="104"/>
      <c r="H7" s="104"/>
      <c r="I7" s="104"/>
    </row>
    <row r="8" spans="1:14" ht="18" x14ac:dyDescent="0.25">
      <c r="A8" s="4"/>
      <c r="B8" s="4"/>
      <c r="C8" s="4"/>
      <c r="D8" s="4"/>
      <c r="E8" s="5"/>
      <c r="F8" s="5"/>
    </row>
    <row r="9" spans="1:14" ht="39" customHeight="1" x14ac:dyDescent="0.25">
      <c r="A9" s="110" t="s">
        <v>35</v>
      </c>
      <c r="B9" s="111"/>
      <c r="C9" s="112"/>
      <c r="D9" s="74" t="s">
        <v>137</v>
      </c>
      <c r="E9" s="74" t="s">
        <v>144</v>
      </c>
      <c r="F9" s="74" t="s">
        <v>138</v>
      </c>
      <c r="G9" s="74" t="s">
        <v>139</v>
      </c>
      <c r="H9" s="74" t="s">
        <v>140</v>
      </c>
      <c r="I9" s="74" t="s">
        <v>140</v>
      </c>
      <c r="L9" s="145"/>
      <c r="M9" s="145"/>
      <c r="N9" s="145"/>
    </row>
    <row r="10" spans="1:14" x14ac:dyDescent="0.25">
      <c r="A10" s="113">
        <v>1</v>
      </c>
      <c r="B10" s="114"/>
      <c r="C10" s="115"/>
      <c r="D10" s="87">
        <v>2</v>
      </c>
      <c r="E10" s="87">
        <v>3</v>
      </c>
      <c r="F10" s="87">
        <v>4</v>
      </c>
      <c r="G10" s="87">
        <v>5</v>
      </c>
      <c r="H10" s="87" t="s">
        <v>146</v>
      </c>
      <c r="I10" s="87" t="s">
        <v>142</v>
      </c>
      <c r="K10" s="58"/>
      <c r="L10" s="58"/>
      <c r="M10" s="58"/>
    </row>
    <row r="11" spans="1:14" ht="20.25" customHeight="1" x14ac:dyDescent="0.25">
      <c r="A11" s="116" t="s">
        <v>3</v>
      </c>
      <c r="B11" s="117"/>
      <c r="C11" s="118"/>
      <c r="D11" s="89">
        <f>SUM(D12)</f>
        <v>6504715.54</v>
      </c>
      <c r="E11" s="89">
        <f>SUM(E12)</f>
        <v>7892628</v>
      </c>
      <c r="F11" s="89">
        <f>SUM(F12)</f>
        <v>7892628</v>
      </c>
      <c r="G11" s="89">
        <f>SUM(G12)</f>
        <v>7573522.5099999998</v>
      </c>
      <c r="H11" s="89">
        <f>SUM(G11/D11)*100</f>
        <v>116.43126380281343</v>
      </c>
      <c r="I11" s="89">
        <f>SUM(G11/F11)*100</f>
        <v>95.95691713837266</v>
      </c>
    </row>
    <row r="12" spans="1:14" ht="15.75" customHeight="1" x14ac:dyDescent="0.25">
      <c r="A12" s="8">
        <v>6</v>
      </c>
      <c r="B12" s="119" t="s">
        <v>19</v>
      </c>
      <c r="C12" s="120"/>
      <c r="D12" s="44">
        <f>SUM(D13+D20+D26+D29+D34)</f>
        <v>6504715.54</v>
      </c>
      <c r="E12" s="44">
        <f>SUM(E13+E20+E26+E29+E34)</f>
        <v>7892628</v>
      </c>
      <c r="F12" s="44">
        <f>SUM(F13+F20+F26+F29+F34)</f>
        <v>7892628</v>
      </c>
      <c r="G12" s="44">
        <f>SUM(G13+G20+G26+G29+G34+G41)</f>
        <v>7573522.5099999998</v>
      </c>
      <c r="H12" s="44">
        <f t="shared" ref="H12:H40" si="0">SUM(G12/D12)*100</f>
        <v>116.43126380281343</v>
      </c>
      <c r="I12" s="44">
        <f t="shared" ref="I12:I40" si="1">SUM(G12/F12)*100</f>
        <v>95.95691713837266</v>
      </c>
    </row>
    <row r="13" spans="1:14" ht="25.5" x14ac:dyDescent="0.25">
      <c r="A13" s="8"/>
      <c r="B13" s="8">
        <v>63</v>
      </c>
      <c r="C13" s="8" t="s">
        <v>20</v>
      </c>
      <c r="D13" s="44">
        <f>SUM(D14+D16+D18)</f>
        <v>353601.76</v>
      </c>
      <c r="E13" s="44">
        <f>SUM(E14+E16+E18)</f>
        <v>187236.28</v>
      </c>
      <c r="F13" s="44">
        <f>SUM(F14+F16+F18)</f>
        <v>187236.28</v>
      </c>
      <c r="G13" s="44">
        <f>SUM(G14+G16+G18)</f>
        <v>195110.58000000002</v>
      </c>
      <c r="H13" s="44">
        <f t="shared" si="0"/>
        <v>55.178056806052098</v>
      </c>
      <c r="I13" s="44">
        <f t="shared" si="1"/>
        <v>104.20554178923018</v>
      </c>
    </row>
    <row r="14" spans="1:14" ht="20.25" customHeight="1" x14ac:dyDescent="0.25">
      <c r="A14" s="8"/>
      <c r="B14" s="8">
        <v>634</v>
      </c>
      <c r="C14" s="8" t="s">
        <v>147</v>
      </c>
      <c r="D14" s="44">
        <f>SUM(D15)</f>
        <v>55512.24</v>
      </c>
      <c r="E14" s="44">
        <f>SUM(E15)</f>
        <v>0</v>
      </c>
      <c r="F14" s="44">
        <f>SUM(F15)</f>
        <v>0</v>
      </c>
      <c r="G14" s="44">
        <f>SUM(G15)</f>
        <v>0</v>
      </c>
      <c r="H14" s="44">
        <f t="shared" si="0"/>
        <v>0</v>
      </c>
      <c r="I14" s="44">
        <v>0</v>
      </c>
    </row>
    <row r="15" spans="1:14" ht="25.5" x14ac:dyDescent="0.25">
      <c r="A15" s="8"/>
      <c r="B15" s="12">
        <v>6341</v>
      </c>
      <c r="C15" s="12" t="s">
        <v>148</v>
      </c>
      <c r="D15" s="39">
        <v>55512.24</v>
      </c>
      <c r="E15" s="39">
        <v>0</v>
      </c>
      <c r="F15" s="39">
        <v>0</v>
      </c>
      <c r="G15" s="39"/>
      <c r="H15" s="39">
        <f t="shared" si="0"/>
        <v>0</v>
      </c>
      <c r="I15" s="39">
        <v>0</v>
      </c>
    </row>
    <row r="16" spans="1:14" ht="25.5" x14ac:dyDescent="0.25">
      <c r="A16" s="8"/>
      <c r="B16" s="8">
        <v>636</v>
      </c>
      <c r="C16" s="8" t="s">
        <v>149</v>
      </c>
      <c r="D16" s="44">
        <f>SUM(D17)</f>
        <v>298089.52</v>
      </c>
      <c r="E16" s="44">
        <f>SUM(E17)</f>
        <v>1918.65</v>
      </c>
      <c r="F16" s="44">
        <f>SUM(F17)</f>
        <v>1918.65</v>
      </c>
      <c r="G16" s="44">
        <f>SUM(G17)</f>
        <v>9792.91</v>
      </c>
      <c r="H16" s="44">
        <f t="shared" si="0"/>
        <v>3.285224519131031</v>
      </c>
      <c r="I16" s="44">
        <f t="shared" si="1"/>
        <v>510.4062752456154</v>
      </c>
    </row>
    <row r="17" spans="1:9" ht="25.5" x14ac:dyDescent="0.25">
      <c r="A17" s="8"/>
      <c r="B17" s="12">
        <v>6361</v>
      </c>
      <c r="C17" s="12" t="s">
        <v>150</v>
      </c>
      <c r="D17" s="39">
        <v>298089.52</v>
      </c>
      <c r="E17" s="39">
        <v>1918.65</v>
      </c>
      <c r="F17" s="39">
        <v>1918.65</v>
      </c>
      <c r="G17" s="39">
        <v>9792.91</v>
      </c>
      <c r="H17" s="39">
        <f t="shared" si="0"/>
        <v>3.285224519131031</v>
      </c>
      <c r="I17" s="39">
        <f t="shared" si="1"/>
        <v>510.4062752456154</v>
      </c>
    </row>
    <row r="18" spans="1:9" ht="25.5" x14ac:dyDescent="0.25">
      <c r="A18" s="8"/>
      <c r="B18" s="8">
        <v>638</v>
      </c>
      <c r="C18" s="8" t="s">
        <v>151</v>
      </c>
      <c r="D18" s="44">
        <f>SUM(D19)</f>
        <v>0</v>
      </c>
      <c r="E18" s="44">
        <f>SUM(E19)</f>
        <v>185317.63</v>
      </c>
      <c r="F18" s="44">
        <f>SUM(F19)</f>
        <v>185317.63</v>
      </c>
      <c r="G18" s="44">
        <f>SUM(G19)</f>
        <v>185317.67</v>
      </c>
      <c r="H18" s="44">
        <v>0</v>
      </c>
      <c r="I18" s="44">
        <f t="shared" si="1"/>
        <v>100.00002158456269</v>
      </c>
    </row>
    <row r="19" spans="1:9" ht="25.5" x14ac:dyDescent="0.25">
      <c r="A19" s="8"/>
      <c r="B19" s="12">
        <v>6381</v>
      </c>
      <c r="C19" s="12" t="s">
        <v>152</v>
      </c>
      <c r="D19" s="39">
        <v>0</v>
      </c>
      <c r="E19" s="39">
        <v>185317.63</v>
      </c>
      <c r="F19" s="39">
        <v>185317.63</v>
      </c>
      <c r="G19" s="39">
        <v>185317.67</v>
      </c>
      <c r="H19" s="39">
        <v>0</v>
      </c>
      <c r="I19" s="39">
        <f t="shared" si="1"/>
        <v>100.00002158456269</v>
      </c>
    </row>
    <row r="20" spans="1:9" x14ac:dyDescent="0.25">
      <c r="A20" s="9"/>
      <c r="B20" s="8">
        <v>64</v>
      </c>
      <c r="C20" s="8" t="s">
        <v>21</v>
      </c>
      <c r="D20" s="44">
        <f>SUM(D21)</f>
        <v>100.75</v>
      </c>
      <c r="E20" s="44">
        <f>SUM(E21)</f>
        <v>2876</v>
      </c>
      <c r="F20" s="44">
        <f>SUM(F21)</f>
        <v>2876</v>
      </c>
      <c r="G20" s="44">
        <f>SUM(G21)</f>
        <v>2716.78</v>
      </c>
      <c r="H20" s="44">
        <f t="shared" si="0"/>
        <v>2696.5558312655089</v>
      </c>
      <c r="I20" s="44">
        <f t="shared" si="1"/>
        <v>94.463838664812243</v>
      </c>
    </row>
    <row r="21" spans="1:9" x14ac:dyDescent="0.25">
      <c r="A21" s="9"/>
      <c r="B21" s="8">
        <v>641</v>
      </c>
      <c r="C21" s="8" t="s">
        <v>153</v>
      </c>
      <c r="D21" s="44">
        <f>SUM(D22:D25)</f>
        <v>100.75</v>
      </c>
      <c r="E21" s="44">
        <f>SUM(E22:E25)</f>
        <v>2876</v>
      </c>
      <c r="F21" s="44">
        <f>SUM(F22:F25)</f>
        <v>2876</v>
      </c>
      <c r="G21" s="44">
        <f>SUM(G22:G25)</f>
        <v>2716.78</v>
      </c>
      <c r="H21" s="44">
        <f t="shared" si="0"/>
        <v>2696.5558312655089</v>
      </c>
      <c r="I21" s="44">
        <f t="shared" si="1"/>
        <v>94.463838664812243</v>
      </c>
    </row>
    <row r="22" spans="1:9" x14ac:dyDescent="0.25">
      <c r="A22" s="9"/>
      <c r="B22" s="12">
        <v>6413</v>
      </c>
      <c r="C22" s="12" t="s">
        <v>154</v>
      </c>
      <c r="D22" s="39">
        <v>1.1000000000000001</v>
      </c>
      <c r="E22" s="39">
        <v>200</v>
      </c>
      <c r="F22" s="39">
        <v>200</v>
      </c>
      <c r="G22" s="39">
        <v>1.89</v>
      </c>
      <c r="H22" s="39">
        <f t="shared" si="0"/>
        <v>171.81818181818181</v>
      </c>
      <c r="I22" s="39">
        <f t="shared" si="1"/>
        <v>0.94500000000000006</v>
      </c>
    </row>
    <row r="23" spans="1:9" x14ac:dyDescent="0.25">
      <c r="A23" s="9"/>
      <c r="B23" s="12">
        <v>6414</v>
      </c>
      <c r="C23" s="12" t="s">
        <v>155</v>
      </c>
      <c r="D23" s="39">
        <v>0</v>
      </c>
      <c r="E23" s="39">
        <v>0</v>
      </c>
      <c r="F23" s="39">
        <v>0</v>
      </c>
      <c r="G23" s="39">
        <v>38.49</v>
      </c>
      <c r="H23" s="39">
        <v>0</v>
      </c>
      <c r="I23" s="39">
        <v>0</v>
      </c>
    </row>
    <row r="24" spans="1:9" ht="25.5" x14ac:dyDescent="0.25">
      <c r="A24" s="9"/>
      <c r="B24" s="12">
        <v>6415</v>
      </c>
      <c r="C24" s="12" t="s">
        <v>228</v>
      </c>
      <c r="D24" s="39">
        <v>99.65</v>
      </c>
      <c r="E24" s="39">
        <v>0</v>
      </c>
      <c r="F24" s="39">
        <v>0</v>
      </c>
      <c r="G24" s="39">
        <v>0</v>
      </c>
      <c r="H24" s="39">
        <f t="shared" si="0"/>
        <v>0</v>
      </c>
      <c r="I24" s="39">
        <v>0</v>
      </c>
    </row>
    <row r="25" spans="1:9" x14ac:dyDescent="0.25">
      <c r="A25" s="9"/>
      <c r="B25" s="12">
        <v>6416</v>
      </c>
      <c r="C25" s="12" t="s">
        <v>156</v>
      </c>
      <c r="D25" s="39">
        <v>0</v>
      </c>
      <c r="E25" s="39">
        <v>2676</v>
      </c>
      <c r="F25" s="39">
        <v>2676</v>
      </c>
      <c r="G25" s="39">
        <v>2676.4</v>
      </c>
      <c r="H25" s="39">
        <v>0</v>
      </c>
      <c r="I25" s="39">
        <f t="shared" si="1"/>
        <v>100.01494768310913</v>
      </c>
    </row>
    <row r="26" spans="1:9" ht="38.25" x14ac:dyDescent="0.25">
      <c r="A26" s="9"/>
      <c r="B26" s="8">
        <v>65</v>
      </c>
      <c r="C26" s="8" t="s">
        <v>22</v>
      </c>
      <c r="D26" s="44">
        <f t="shared" ref="D26:F27" si="2">SUM(D27)</f>
        <v>749467.78</v>
      </c>
      <c r="E26" s="44">
        <f t="shared" si="2"/>
        <v>1024800</v>
      </c>
      <c r="F26" s="44">
        <f t="shared" si="2"/>
        <v>1024800</v>
      </c>
      <c r="G26" s="44">
        <f>SUM(G27)</f>
        <v>1036322.45</v>
      </c>
      <c r="H26" s="44">
        <f t="shared" si="0"/>
        <v>138.27444990363693</v>
      </c>
      <c r="I26" s="44">
        <f t="shared" si="1"/>
        <v>101.12436085089773</v>
      </c>
    </row>
    <row r="27" spans="1:9" x14ac:dyDescent="0.25">
      <c r="A27" s="9"/>
      <c r="B27" s="8">
        <v>652</v>
      </c>
      <c r="C27" s="8" t="s">
        <v>157</v>
      </c>
      <c r="D27" s="44">
        <f t="shared" si="2"/>
        <v>749467.78</v>
      </c>
      <c r="E27" s="44">
        <f t="shared" si="2"/>
        <v>1024800</v>
      </c>
      <c r="F27" s="44">
        <f t="shared" si="2"/>
        <v>1024800</v>
      </c>
      <c r="G27" s="44">
        <f>SUM(G28)</f>
        <v>1036322.45</v>
      </c>
      <c r="H27" s="44">
        <f t="shared" si="0"/>
        <v>138.27444990363693</v>
      </c>
      <c r="I27" s="44">
        <f t="shared" si="1"/>
        <v>101.12436085089773</v>
      </c>
    </row>
    <row r="28" spans="1:9" x14ac:dyDescent="0.25">
      <c r="A28" s="9"/>
      <c r="B28" s="12">
        <v>6526</v>
      </c>
      <c r="C28" s="12" t="s">
        <v>158</v>
      </c>
      <c r="D28" s="39">
        <v>749467.78</v>
      </c>
      <c r="E28" s="39">
        <v>1024800</v>
      </c>
      <c r="F28" s="39">
        <v>1024800</v>
      </c>
      <c r="G28" s="39">
        <v>1036322.45</v>
      </c>
      <c r="H28" s="39">
        <f t="shared" si="0"/>
        <v>138.27444990363693</v>
      </c>
      <c r="I28" s="39">
        <f t="shared" si="1"/>
        <v>101.12436085089773</v>
      </c>
    </row>
    <row r="29" spans="1:9" ht="25.5" x14ac:dyDescent="0.25">
      <c r="A29" s="9"/>
      <c r="B29" s="8">
        <v>66</v>
      </c>
      <c r="C29" s="8" t="s">
        <v>23</v>
      </c>
      <c r="D29" s="44">
        <f>SUM(D30+D32)</f>
        <v>1443872.96</v>
      </c>
      <c r="E29" s="44">
        <f>SUM(E30+E32)</f>
        <v>2320649</v>
      </c>
      <c r="F29" s="44">
        <f>SUM(F30+F32)</f>
        <v>2320649</v>
      </c>
      <c r="G29" s="44">
        <f>SUM(G30+G32)</f>
        <v>1966942.66</v>
      </c>
      <c r="H29" s="44">
        <f t="shared" si="0"/>
        <v>136.2268505949443</v>
      </c>
      <c r="I29" s="44">
        <f t="shared" si="1"/>
        <v>84.758300802921937</v>
      </c>
    </row>
    <row r="30" spans="1:9" ht="25.5" x14ac:dyDescent="0.25">
      <c r="A30" s="9"/>
      <c r="B30" s="8">
        <v>661</v>
      </c>
      <c r="C30" s="8" t="s">
        <v>159</v>
      </c>
      <c r="D30" s="44">
        <f>SUM(D31)</f>
        <v>1441683.03</v>
      </c>
      <c r="E30" s="44">
        <f>SUM(E31)</f>
        <v>2319099</v>
      </c>
      <c r="F30" s="44">
        <f>SUM(F31)</f>
        <v>2319099</v>
      </c>
      <c r="G30" s="44">
        <f>SUM(G31)</f>
        <v>1965392.66</v>
      </c>
      <c r="H30" s="44">
        <f t="shared" si="0"/>
        <v>136.32626722394033</v>
      </c>
      <c r="I30" s="44">
        <f t="shared" si="1"/>
        <v>84.748113814891042</v>
      </c>
    </row>
    <row r="31" spans="1:9" x14ac:dyDescent="0.25">
      <c r="A31" s="9"/>
      <c r="B31" s="12">
        <v>6615</v>
      </c>
      <c r="C31" s="12" t="s">
        <v>160</v>
      </c>
      <c r="D31" s="39">
        <v>1441683.03</v>
      </c>
      <c r="E31" s="39">
        <v>2319099</v>
      </c>
      <c r="F31" s="39">
        <v>2319099</v>
      </c>
      <c r="G31" s="39">
        <v>1965392.66</v>
      </c>
      <c r="H31" s="39">
        <f t="shared" si="0"/>
        <v>136.32626722394033</v>
      </c>
      <c r="I31" s="39">
        <f t="shared" si="1"/>
        <v>84.748113814891042</v>
      </c>
    </row>
    <row r="32" spans="1:9" ht="25.5" x14ac:dyDescent="0.25">
      <c r="A32" s="9"/>
      <c r="B32" s="8">
        <v>663</v>
      </c>
      <c r="C32" s="8" t="s">
        <v>161</v>
      </c>
      <c r="D32" s="44">
        <f>SUM(D33)</f>
        <v>2189.9299999999998</v>
      </c>
      <c r="E32" s="44">
        <f>SUM(E33)</f>
        <v>1550</v>
      </c>
      <c r="F32" s="44">
        <f>SUM(F33)</f>
        <v>1550</v>
      </c>
      <c r="G32" s="44">
        <f>SUM(G33)</f>
        <v>1550</v>
      </c>
      <c r="H32" s="44">
        <f t="shared" si="0"/>
        <v>70.778518034823037</v>
      </c>
      <c r="I32" s="44">
        <f t="shared" si="1"/>
        <v>100</v>
      </c>
    </row>
    <row r="33" spans="1:9" x14ac:dyDescent="0.25">
      <c r="A33" s="9"/>
      <c r="B33" s="12">
        <v>6631</v>
      </c>
      <c r="C33" s="12" t="s">
        <v>162</v>
      </c>
      <c r="D33" s="39">
        <v>2189.9299999999998</v>
      </c>
      <c r="E33" s="39">
        <v>1550</v>
      </c>
      <c r="F33" s="39">
        <v>1550</v>
      </c>
      <c r="G33" s="39">
        <v>1550</v>
      </c>
      <c r="H33" s="39">
        <f t="shared" si="0"/>
        <v>70.778518034823037</v>
      </c>
      <c r="I33" s="39">
        <f t="shared" si="1"/>
        <v>100</v>
      </c>
    </row>
    <row r="34" spans="1:9" ht="25.5" x14ac:dyDescent="0.25">
      <c r="A34" s="9"/>
      <c r="B34" s="60">
        <v>67</v>
      </c>
      <c r="C34" s="8" t="s">
        <v>24</v>
      </c>
      <c r="D34" s="44">
        <f>SUM(D35+D39)</f>
        <v>3957672.29</v>
      </c>
      <c r="E34" s="44">
        <f>SUM(E35+E39)</f>
        <v>4357066.72</v>
      </c>
      <c r="F34" s="44">
        <f>SUM(F35+F39)</f>
        <v>4357066.72</v>
      </c>
      <c r="G34" s="44">
        <f>SUM(G35+G39)</f>
        <v>4334741.45</v>
      </c>
      <c r="H34" s="44">
        <f t="shared" si="0"/>
        <v>109.52754883098217</v>
      </c>
      <c r="I34" s="44">
        <f t="shared" si="1"/>
        <v>99.487607800506666</v>
      </c>
    </row>
    <row r="35" spans="1:9" ht="38.25" x14ac:dyDescent="0.25">
      <c r="A35" s="9"/>
      <c r="B35" s="60">
        <v>671</v>
      </c>
      <c r="C35" s="8" t="s">
        <v>163</v>
      </c>
      <c r="D35" s="44">
        <f>SUM(D36:D38)</f>
        <v>864814.99</v>
      </c>
      <c r="E35" s="44">
        <f>SUM(E36:E38)</f>
        <v>648872.72</v>
      </c>
      <c r="F35" s="44">
        <f>SUM(F36:F38)</f>
        <v>648872.72</v>
      </c>
      <c r="G35" s="44">
        <f>SUM(G36:G38)</f>
        <v>625840.34000000008</v>
      </c>
      <c r="H35" s="44">
        <f t="shared" si="0"/>
        <v>72.366962556927945</v>
      </c>
      <c r="I35" s="44">
        <f t="shared" si="1"/>
        <v>96.450400935332908</v>
      </c>
    </row>
    <row r="36" spans="1:9" ht="25.5" x14ac:dyDescent="0.25">
      <c r="A36" s="9"/>
      <c r="B36" s="9">
        <v>6711</v>
      </c>
      <c r="C36" s="12" t="s">
        <v>164</v>
      </c>
      <c r="D36" s="39">
        <v>367077.84</v>
      </c>
      <c r="E36" s="39">
        <v>287285.71999999997</v>
      </c>
      <c r="F36" s="39">
        <v>287285.71999999997</v>
      </c>
      <c r="G36" s="39">
        <v>172671.64</v>
      </c>
      <c r="H36" s="39">
        <f t="shared" si="0"/>
        <v>47.039516196346803</v>
      </c>
      <c r="I36" s="39">
        <f t="shared" si="1"/>
        <v>60.104498058587822</v>
      </c>
    </row>
    <row r="37" spans="1:9" ht="38.25" x14ac:dyDescent="0.25">
      <c r="A37" s="9"/>
      <c r="B37" s="9">
        <v>6712</v>
      </c>
      <c r="C37" s="12" t="s">
        <v>165</v>
      </c>
      <c r="D37" s="39">
        <v>232292.15</v>
      </c>
      <c r="E37" s="39">
        <v>96142</v>
      </c>
      <c r="F37" s="39">
        <v>96142</v>
      </c>
      <c r="G37" s="39">
        <v>187723.7</v>
      </c>
      <c r="H37" s="39">
        <f t="shared" si="0"/>
        <v>80.81362198421256</v>
      </c>
      <c r="I37" s="39">
        <f t="shared" si="1"/>
        <v>195.25670362588673</v>
      </c>
    </row>
    <row r="38" spans="1:9" ht="38.25" x14ac:dyDescent="0.25">
      <c r="A38" s="9"/>
      <c r="B38" s="9">
        <v>6714</v>
      </c>
      <c r="C38" s="12" t="s">
        <v>229</v>
      </c>
      <c r="D38" s="39">
        <v>265445</v>
      </c>
      <c r="E38" s="39">
        <v>265445</v>
      </c>
      <c r="F38" s="39">
        <v>265445</v>
      </c>
      <c r="G38" s="39">
        <v>265445</v>
      </c>
      <c r="H38" s="39">
        <f t="shared" si="0"/>
        <v>100</v>
      </c>
      <c r="I38" s="39">
        <f t="shared" si="1"/>
        <v>100</v>
      </c>
    </row>
    <row r="39" spans="1:9" ht="25.5" x14ac:dyDescent="0.25">
      <c r="A39" s="9"/>
      <c r="B39" s="60">
        <v>673</v>
      </c>
      <c r="C39" s="8" t="s">
        <v>166</v>
      </c>
      <c r="D39" s="44">
        <f>SUM(D40)</f>
        <v>3092857.3</v>
      </c>
      <c r="E39" s="44">
        <f>SUM(E40)</f>
        <v>3708194</v>
      </c>
      <c r="F39" s="44">
        <f>SUM(F40)</f>
        <v>3708194</v>
      </c>
      <c r="G39" s="44">
        <f>SUM(G40)</f>
        <v>3708901.11</v>
      </c>
      <c r="H39" s="44">
        <f t="shared" si="0"/>
        <v>119.91827459999529</v>
      </c>
      <c r="I39" s="44">
        <f t="shared" si="1"/>
        <v>100.01906885130605</v>
      </c>
    </row>
    <row r="40" spans="1:9" ht="25.5" x14ac:dyDescent="0.25">
      <c r="A40" s="9"/>
      <c r="B40" s="9">
        <v>6731</v>
      </c>
      <c r="C40" s="12" t="s">
        <v>166</v>
      </c>
      <c r="D40" s="39">
        <v>3092857.3</v>
      </c>
      <c r="E40" s="39">
        <v>3708194</v>
      </c>
      <c r="F40" s="39">
        <v>3708194</v>
      </c>
      <c r="G40" s="39">
        <v>3708901.11</v>
      </c>
      <c r="H40" s="39">
        <f t="shared" si="0"/>
        <v>119.91827459999529</v>
      </c>
      <c r="I40" s="39">
        <f t="shared" si="1"/>
        <v>100.01906885130605</v>
      </c>
    </row>
    <row r="41" spans="1:9" x14ac:dyDescent="0.25">
      <c r="A41" s="9"/>
      <c r="B41" s="60">
        <v>68</v>
      </c>
      <c r="C41" s="8" t="s">
        <v>226</v>
      </c>
      <c r="D41" s="44">
        <v>0</v>
      </c>
      <c r="E41" s="44">
        <v>0</v>
      </c>
      <c r="F41" s="44">
        <v>0</v>
      </c>
      <c r="G41" s="44">
        <f>SUM(G42)</f>
        <v>37688.589999999997</v>
      </c>
      <c r="H41" s="44">
        <v>0</v>
      </c>
      <c r="I41" s="44">
        <v>0</v>
      </c>
    </row>
    <row r="42" spans="1:9" x14ac:dyDescent="0.25">
      <c r="A42" s="9"/>
      <c r="B42" s="60">
        <v>683</v>
      </c>
      <c r="C42" s="8" t="s">
        <v>227</v>
      </c>
      <c r="D42" s="44">
        <v>0</v>
      </c>
      <c r="E42" s="44">
        <v>0</v>
      </c>
      <c r="F42" s="44">
        <v>0</v>
      </c>
      <c r="G42" s="44">
        <f>SUM(G43)</f>
        <v>37688.589999999997</v>
      </c>
      <c r="H42" s="44">
        <v>0</v>
      </c>
      <c r="I42" s="44">
        <v>0</v>
      </c>
    </row>
    <row r="43" spans="1:9" x14ac:dyDescent="0.25">
      <c r="A43" s="9"/>
      <c r="B43" s="9">
        <v>6831</v>
      </c>
      <c r="C43" s="12" t="s">
        <v>227</v>
      </c>
      <c r="D43" s="39">
        <v>0</v>
      </c>
      <c r="E43" s="39">
        <v>0</v>
      </c>
      <c r="F43" s="39">
        <v>0</v>
      </c>
      <c r="G43" s="39">
        <v>37688.589999999997</v>
      </c>
      <c r="H43" s="39">
        <v>0</v>
      </c>
      <c r="I43" s="39">
        <v>0</v>
      </c>
    </row>
    <row r="45" spans="1:9" ht="15.75" x14ac:dyDescent="0.25">
      <c r="A45" s="104" t="s">
        <v>25</v>
      </c>
      <c r="B45" s="121"/>
      <c r="C45" s="121"/>
      <c r="D45" s="121"/>
      <c r="E45" s="121"/>
      <c r="F45" s="121"/>
    </row>
    <row r="46" spans="1:9" ht="18" x14ac:dyDescent="0.25">
      <c r="A46" s="4"/>
      <c r="B46" s="4"/>
      <c r="C46" s="4"/>
      <c r="D46" s="4"/>
      <c r="E46" s="5"/>
      <c r="F46" s="5"/>
    </row>
    <row r="47" spans="1:9" ht="29.25" customHeight="1" x14ac:dyDescent="0.25">
      <c r="A47" s="110" t="s">
        <v>35</v>
      </c>
      <c r="B47" s="111"/>
      <c r="C47" s="112"/>
      <c r="D47" s="74" t="s">
        <v>137</v>
      </c>
      <c r="E47" s="74" t="s">
        <v>144</v>
      </c>
      <c r="F47" s="74" t="s">
        <v>138</v>
      </c>
      <c r="G47" s="74" t="s">
        <v>139</v>
      </c>
      <c r="H47" s="74" t="s">
        <v>140</v>
      </c>
      <c r="I47" s="74" t="s">
        <v>140</v>
      </c>
    </row>
    <row r="48" spans="1:9" x14ac:dyDescent="0.25">
      <c r="A48" s="113">
        <v>1</v>
      </c>
      <c r="B48" s="114"/>
      <c r="C48" s="115"/>
      <c r="D48" s="87">
        <v>2</v>
      </c>
      <c r="E48" s="87">
        <v>3</v>
      </c>
      <c r="F48" s="87">
        <v>4</v>
      </c>
      <c r="G48" s="87">
        <v>5</v>
      </c>
      <c r="H48" s="87" t="s">
        <v>146</v>
      </c>
      <c r="I48" s="87" t="s">
        <v>142</v>
      </c>
    </row>
    <row r="49" spans="1:9" ht="21" customHeight="1" x14ac:dyDescent="0.25">
      <c r="A49" s="116" t="s">
        <v>6</v>
      </c>
      <c r="B49" s="117"/>
      <c r="C49" s="118"/>
      <c r="D49" s="89">
        <f>SUM(D50+D99)</f>
        <v>6143428.4399999995</v>
      </c>
      <c r="E49" s="89">
        <f>SUM(E50+E99)</f>
        <v>7135819</v>
      </c>
      <c r="F49" s="89">
        <f>SUM(F50+F99)</f>
        <v>7135819</v>
      </c>
      <c r="G49" s="89">
        <f>SUM(G50+G99)</f>
        <v>7278118.6200000001</v>
      </c>
      <c r="H49" s="89">
        <f>SUM(G49/D49)*100</f>
        <v>118.46998286188226</v>
      </c>
      <c r="I49" s="89">
        <f>SUM(G49/F49)*100</f>
        <v>101.99415960522542</v>
      </c>
    </row>
    <row r="50" spans="1:9" ht="15.75" customHeight="1" x14ac:dyDescent="0.25">
      <c r="A50" s="8">
        <v>3</v>
      </c>
      <c r="B50" s="8"/>
      <c r="C50" s="8" t="s">
        <v>26</v>
      </c>
      <c r="D50" s="44">
        <f>SUM(D51+D61+D92)</f>
        <v>5823795.4199999999</v>
      </c>
      <c r="E50" s="44">
        <f>SUM(E51+E61+E92)</f>
        <v>6824733.2599999998</v>
      </c>
      <c r="F50" s="44">
        <f>SUM(F51+F61+F92)</f>
        <v>6824733.2599999998</v>
      </c>
      <c r="G50" s="44">
        <f>SUM(G51+G61+G92)</f>
        <v>6970835</v>
      </c>
      <c r="H50" s="44">
        <f t="shared" ref="H50:H112" si="3">SUM(G50/D50)*100</f>
        <v>119.69573958695136</v>
      </c>
      <c r="I50" s="44">
        <f t="shared" ref="I50:I112" si="4">SUM(G50/F50)*100</f>
        <v>102.14076850235756</v>
      </c>
    </row>
    <row r="51" spans="1:9" ht="15.75" customHeight="1" x14ac:dyDescent="0.25">
      <c r="A51" s="8"/>
      <c r="B51" s="8">
        <v>31</v>
      </c>
      <c r="C51" s="8" t="s">
        <v>27</v>
      </c>
      <c r="D51" s="44">
        <f>SUM(D52+D55+D57)</f>
        <v>3547718.7800000003</v>
      </c>
      <c r="E51" s="44">
        <f>SUM(E52+E55+E57)</f>
        <v>4598530.21</v>
      </c>
      <c r="F51" s="44">
        <f>SUM(F52+F55+F57)</f>
        <v>4598530.21</v>
      </c>
      <c r="G51" s="44">
        <f>SUM(G52+G55+G57)</f>
        <v>4667270.8599999994</v>
      </c>
      <c r="H51" s="44">
        <f t="shared" si="3"/>
        <v>131.55695672135545</v>
      </c>
      <c r="I51" s="44">
        <f t="shared" si="4"/>
        <v>101.49483958701664</v>
      </c>
    </row>
    <row r="52" spans="1:9" ht="15.75" customHeight="1" x14ac:dyDescent="0.25">
      <c r="A52" s="8"/>
      <c r="B52" s="8">
        <v>311</v>
      </c>
      <c r="C52" s="8" t="s">
        <v>167</v>
      </c>
      <c r="D52" s="44">
        <f>SUM(D53:D54)</f>
        <v>2970520.2100000004</v>
      </c>
      <c r="E52" s="44">
        <f>SUM(E53:E54)</f>
        <v>3177308.95</v>
      </c>
      <c r="F52" s="44">
        <f>SUM(F53:F54)</f>
        <v>3177308.95</v>
      </c>
      <c r="G52" s="44">
        <f>SUM(G53:G54)</f>
        <v>3192152.57</v>
      </c>
      <c r="H52" s="44">
        <f t="shared" si="3"/>
        <v>107.46106218210174</v>
      </c>
      <c r="I52" s="44">
        <f t="shared" si="4"/>
        <v>100.46717584703242</v>
      </c>
    </row>
    <row r="53" spans="1:9" ht="15.75" customHeight="1" x14ac:dyDescent="0.25">
      <c r="A53" s="8"/>
      <c r="B53" s="12">
        <v>3111</v>
      </c>
      <c r="C53" s="12" t="s">
        <v>168</v>
      </c>
      <c r="D53" s="39">
        <v>2851614.22</v>
      </c>
      <c r="E53" s="39">
        <v>2997308.95</v>
      </c>
      <c r="F53" s="39">
        <v>2997308.95</v>
      </c>
      <c r="G53" s="39">
        <v>3014871.34</v>
      </c>
      <c r="H53" s="39">
        <f t="shared" si="3"/>
        <v>105.72507735636133</v>
      </c>
      <c r="I53" s="39">
        <f t="shared" si="4"/>
        <v>100.58593859668686</v>
      </c>
    </row>
    <row r="54" spans="1:9" ht="15.75" customHeight="1" x14ac:dyDescent="0.25">
      <c r="A54" s="8"/>
      <c r="B54" s="12">
        <v>3113</v>
      </c>
      <c r="C54" s="12" t="s">
        <v>169</v>
      </c>
      <c r="D54" s="39">
        <v>118905.99</v>
      </c>
      <c r="E54" s="39">
        <v>180000</v>
      </c>
      <c r="F54" s="39">
        <v>180000</v>
      </c>
      <c r="G54" s="39">
        <v>177281.23</v>
      </c>
      <c r="H54" s="39">
        <f t="shared" si="3"/>
        <v>149.09360747932044</v>
      </c>
      <c r="I54" s="39">
        <f t="shared" si="4"/>
        <v>98.489572222222236</v>
      </c>
    </row>
    <row r="55" spans="1:9" ht="15.75" customHeight="1" x14ac:dyDescent="0.25">
      <c r="A55" s="8"/>
      <c r="B55" s="8">
        <v>312</v>
      </c>
      <c r="C55" s="8" t="s">
        <v>171</v>
      </c>
      <c r="D55" s="44">
        <f>SUM(D56)</f>
        <v>147167.51999999999</v>
      </c>
      <c r="E55" s="44">
        <f>SUM(E56)</f>
        <v>148000</v>
      </c>
      <c r="F55" s="44">
        <f>SUM(F56)</f>
        <v>148000</v>
      </c>
      <c r="G55" s="44">
        <f>SUM(G56)</f>
        <v>156202.48000000001</v>
      </c>
      <c r="H55" s="44">
        <f t="shared" si="3"/>
        <v>106.13923507034706</v>
      </c>
      <c r="I55" s="44">
        <f t="shared" si="4"/>
        <v>105.54221621621622</v>
      </c>
    </row>
    <row r="56" spans="1:9" ht="15.75" customHeight="1" x14ac:dyDescent="0.25">
      <c r="A56" s="8"/>
      <c r="B56" s="12">
        <v>3121</v>
      </c>
      <c r="C56" s="12" t="s">
        <v>171</v>
      </c>
      <c r="D56" s="39">
        <v>147167.51999999999</v>
      </c>
      <c r="E56" s="39">
        <v>148000</v>
      </c>
      <c r="F56" s="39">
        <v>148000</v>
      </c>
      <c r="G56" s="39">
        <v>156202.48000000001</v>
      </c>
      <c r="H56" s="39">
        <f t="shared" si="3"/>
        <v>106.13923507034706</v>
      </c>
      <c r="I56" s="39">
        <f t="shared" si="4"/>
        <v>105.54221621621622</v>
      </c>
    </row>
    <row r="57" spans="1:9" ht="15.75" customHeight="1" x14ac:dyDescent="0.25">
      <c r="A57" s="8"/>
      <c r="B57" s="8">
        <v>313</v>
      </c>
      <c r="C57" s="8" t="s">
        <v>170</v>
      </c>
      <c r="D57" s="44">
        <f>SUM(D58:D60)</f>
        <v>430031.05000000005</v>
      </c>
      <c r="E57" s="44">
        <f>SUM(E58:E60)</f>
        <v>1273221.26</v>
      </c>
      <c r="F57" s="44">
        <f>SUM(F58:F60)</f>
        <v>1273221.26</v>
      </c>
      <c r="G57" s="44">
        <f>SUM(G58:G60)</f>
        <v>1318915.81</v>
      </c>
      <c r="H57" s="44">
        <f t="shared" si="3"/>
        <v>306.70246020607112</v>
      </c>
      <c r="I57" s="44">
        <f t="shared" si="4"/>
        <v>103.5888931040941</v>
      </c>
    </row>
    <row r="58" spans="1:9" x14ac:dyDescent="0.25">
      <c r="A58" s="8"/>
      <c r="B58" s="12">
        <v>3131</v>
      </c>
      <c r="C58" s="12" t="s">
        <v>172</v>
      </c>
      <c r="D58" s="39">
        <v>0</v>
      </c>
      <c r="E58" s="39">
        <v>750000</v>
      </c>
      <c r="F58" s="39">
        <v>750000</v>
      </c>
      <c r="G58" s="39">
        <v>758672.71</v>
      </c>
      <c r="H58" s="39">
        <v>0</v>
      </c>
      <c r="I58" s="39">
        <f t="shared" si="4"/>
        <v>101.15636133333332</v>
      </c>
    </row>
    <row r="59" spans="1:9" ht="25.5" x14ac:dyDescent="0.25">
      <c r="A59" s="8"/>
      <c r="B59" s="12">
        <v>3132</v>
      </c>
      <c r="C59" s="12" t="s">
        <v>173</v>
      </c>
      <c r="D59" s="39">
        <v>428804.52</v>
      </c>
      <c r="E59" s="39">
        <v>523221.26</v>
      </c>
      <c r="F59" s="39">
        <v>523221.26</v>
      </c>
      <c r="G59" s="39">
        <v>560187.99</v>
      </c>
      <c r="H59" s="39">
        <f t="shared" si="3"/>
        <v>130.6394788002701</v>
      </c>
      <c r="I59" s="39">
        <f t="shared" si="4"/>
        <v>107.06521940641326</v>
      </c>
    </row>
    <row r="60" spans="1:9" ht="28.5" customHeight="1" x14ac:dyDescent="0.25">
      <c r="A60" s="8"/>
      <c r="B60" s="12">
        <v>3133</v>
      </c>
      <c r="C60" s="12" t="s">
        <v>174</v>
      </c>
      <c r="D60" s="39">
        <v>1226.53</v>
      </c>
      <c r="E60" s="39">
        <v>0</v>
      </c>
      <c r="F60" s="39">
        <v>0</v>
      </c>
      <c r="G60" s="39">
        <v>55.11</v>
      </c>
      <c r="H60" s="39">
        <f t="shared" si="3"/>
        <v>4.4931636405142967</v>
      </c>
      <c r="I60" s="39">
        <v>0</v>
      </c>
    </row>
    <row r="61" spans="1:9" x14ac:dyDescent="0.25">
      <c r="A61" s="9"/>
      <c r="B61" s="60">
        <v>32</v>
      </c>
      <c r="C61" s="60" t="s">
        <v>28</v>
      </c>
      <c r="D61" s="44">
        <f>SUM(D62+D66+D72+D82+D84)</f>
        <v>2166795.5099999998</v>
      </c>
      <c r="E61" s="44">
        <f>SUM(E62+E66+E72+E82+E84)</f>
        <v>2152456.0499999998</v>
      </c>
      <c r="F61" s="44">
        <f>SUM(F62+F66+F72+F82+F84)</f>
        <v>2152456.0499999998</v>
      </c>
      <c r="G61" s="44">
        <f>SUM(G62+G66+G72+G82+G84)</f>
        <v>2221098.7400000002</v>
      </c>
      <c r="H61" s="44">
        <f t="shared" si="3"/>
        <v>102.50615389174405</v>
      </c>
      <c r="I61" s="44">
        <f t="shared" si="4"/>
        <v>103.18904025938184</v>
      </c>
    </row>
    <row r="62" spans="1:9" x14ac:dyDescent="0.25">
      <c r="A62" s="9"/>
      <c r="B62" s="60">
        <v>321</v>
      </c>
      <c r="C62" s="60" t="s">
        <v>217</v>
      </c>
      <c r="D62" s="44">
        <f>SUM(D63:D65)</f>
        <v>149736.99</v>
      </c>
      <c r="E62" s="44">
        <f>SUM(E63:E65)</f>
        <v>149950</v>
      </c>
      <c r="F62" s="44">
        <f>SUM(F63:F65)</f>
        <v>149950</v>
      </c>
      <c r="G62" s="44">
        <f>SUM(G63:G65)</f>
        <v>159535.07</v>
      </c>
      <c r="H62" s="44">
        <f t="shared" si="3"/>
        <v>106.54352675314232</v>
      </c>
      <c r="I62" s="44">
        <f t="shared" si="4"/>
        <v>106.39217739246416</v>
      </c>
    </row>
    <row r="63" spans="1:9" x14ac:dyDescent="0.25">
      <c r="A63" s="9"/>
      <c r="B63" s="9">
        <v>3211</v>
      </c>
      <c r="C63" s="9" t="s">
        <v>175</v>
      </c>
      <c r="D63" s="39">
        <v>12758.42</v>
      </c>
      <c r="E63" s="39">
        <v>8880</v>
      </c>
      <c r="F63" s="39">
        <v>8880</v>
      </c>
      <c r="G63" s="39">
        <v>17598.34</v>
      </c>
      <c r="H63" s="39">
        <f t="shared" si="3"/>
        <v>137.93510481705417</v>
      </c>
      <c r="I63" s="39">
        <f t="shared" si="4"/>
        <v>198.17950450450451</v>
      </c>
    </row>
    <row r="64" spans="1:9" ht="25.5" x14ac:dyDescent="0.25">
      <c r="A64" s="9"/>
      <c r="B64" s="9">
        <v>3212</v>
      </c>
      <c r="C64" s="61" t="s">
        <v>176</v>
      </c>
      <c r="D64" s="39">
        <v>125731.21</v>
      </c>
      <c r="E64" s="39">
        <v>133320</v>
      </c>
      <c r="F64" s="39">
        <v>133320</v>
      </c>
      <c r="G64" s="39">
        <v>134082.17000000001</v>
      </c>
      <c r="H64" s="39">
        <f t="shared" si="3"/>
        <v>106.64191492311257</v>
      </c>
      <c r="I64" s="39">
        <f t="shared" si="4"/>
        <v>100.57168466846687</v>
      </c>
    </row>
    <row r="65" spans="1:9" x14ac:dyDescent="0.25">
      <c r="A65" s="9"/>
      <c r="B65" s="9">
        <v>3213</v>
      </c>
      <c r="C65" s="61" t="s">
        <v>177</v>
      </c>
      <c r="D65" s="39">
        <v>11247.36</v>
      </c>
      <c r="E65" s="39">
        <v>7750</v>
      </c>
      <c r="F65" s="39">
        <v>7750</v>
      </c>
      <c r="G65" s="39">
        <v>7854.56</v>
      </c>
      <c r="H65" s="39">
        <f t="shared" si="3"/>
        <v>69.834698987140101</v>
      </c>
      <c r="I65" s="39">
        <f t="shared" si="4"/>
        <v>101.34916129032258</v>
      </c>
    </row>
    <row r="66" spans="1:9" x14ac:dyDescent="0.25">
      <c r="A66" s="9"/>
      <c r="B66" s="60">
        <v>322</v>
      </c>
      <c r="C66" s="62" t="s">
        <v>178</v>
      </c>
      <c r="D66" s="44">
        <f>SUM(D67:D71)</f>
        <v>1061443.73</v>
      </c>
      <c r="E66" s="44">
        <f>SUM(E67:E71)</f>
        <v>1085260.47</v>
      </c>
      <c r="F66" s="44">
        <f>SUM(F67:F71)</f>
        <v>1085260.47</v>
      </c>
      <c r="G66" s="44">
        <f>SUM(G67:G71)</f>
        <v>1115320.3799999999</v>
      </c>
      <c r="H66" s="44">
        <f t="shared" si="3"/>
        <v>105.07578955692733</v>
      </c>
      <c r="I66" s="44">
        <f t="shared" si="4"/>
        <v>102.76983367872967</v>
      </c>
    </row>
    <row r="67" spans="1:9" ht="18.75" customHeight="1" x14ac:dyDescent="0.25">
      <c r="A67" s="9"/>
      <c r="B67" s="9">
        <v>3221</v>
      </c>
      <c r="C67" s="61" t="s">
        <v>179</v>
      </c>
      <c r="D67" s="39">
        <v>103810.12</v>
      </c>
      <c r="E67" s="39">
        <v>113200</v>
      </c>
      <c r="F67" s="39">
        <v>113200</v>
      </c>
      <c r="G67" s="39">
        <v>111548.63</v>
      </c>
      <c r="H67" s="39">
        <f t="shared" si="3"/>
        <v>107.45448516965399</v>
      </c>
      <c r="I67" s="39">
        <f t="shared" si="4"/>
        <v>98.541192579505292</v>
      </c>
    </row>
    <row r="68" spans="1:9" x14ac:dyDescent="0.25">
      <c r="A68" s="9"/>
      <c r="B68" s="9">
        <v>3222</v>
      </c>
      <c r="C68" s="61" t="s">
        <v>180</v>
      </c>
      <c r="D68" s="39">
        <v>419328.48</v>
      </c>
      <c r="E68" s="39">
        <v>463531.01</v>
      </c>
      <c r="F68" s="39">
        <v>463531.01</v>
      </c>
      <c r="G68" s="39">
        <v>472245.91</v>
      </c>
      <c r="H68" s="39">
        <f t="shared" si="3"/>
        <v>112.61956497684108</v>
      </c>
      <c r="I68" s="39">
        <f t="shared" si="4"/>
        <v>101.88011153773724</v>
      </c>
    </row>
    <row r="69" spans="1:9" x14ac:dyDescent="0.25">
      <c r="A69" s="9"/>
      <c r="B69" s="9">
        <v>3223</v>
      </c>
      <c r="C69" s="61" t="s">
        <v>181</v>
      </c>
      <c r="D69" s="39">
        <v>494401.26</v>
      </c>
      <c r="E69" s="39">
        <v>467529.46</v>
      </c>
      <c r="F69" s="39">
        <v>467529.46</v>
      </c>
      <c r="G69" s="39">
        <v>492975.52</v>
      </c>
      <c r="H69" s="39">
        <f t="shared" si="3"/>
        <v>99.711622903226427</v>
      </c>
      <c r="I69" s="39">
        <f t="shared" si="4"/>
        <v>105.44266451145133</v>
      </c>
    </row>
    <row r="70" spans="1:9" ht="25.5" x14ac:dyDescent="0.25">
      <c r="A70" s="9"/>
      <c r="B70" s="9">
        <v>3224</v>
      </c>
      <c r="C70" s="61" t="s">
        <v>182</v>
      </c>
      <c r="D70" s="39">
        <v>13638.7</v>
      </c>
      <c r="E70" s="39">
        <v>20000</v>
      </c>
      <c r="F70" s="39">
        <v>20000</v>
      </c>
      <c r="G70" s="39">
        <v>19381.669999999998</v>
      </c>
      <c r="H70" s="39">
        <f t="shared" si="3"/>
        <v>142.10789884666426</v>
      </c>
      <c r="I70" s="39">
        <f t="shared" si="4"/>
        <v>96.908349999999984</v>
      </c>
    </row>
    <row r="71" spans="1:9" x14ac:dyDescent="0.25">
      <c r="A71" s="9"/>
      <c r="B71" s="9">
        <v>3225</v>
      </c>
      <c r="C71" s="61" t="s">
        <v>183</v>
      </c>
      <c r="D71" s="39">
        <v>30265.17</v>
      </c>
      <c r="E71" s="39">
        <v>21000</v>
      </c>
      <c r="F71" s="39">
        <v>21000</v>
      </c>
      <c r="G71" s="39">
        <v>19168.650000000001</v>
      </c>
      <c r="H71" s="39">
        <f t="shared" si="3"/>
        <v>63.335675960187906</v>
      </c>
      <c r="I71" s="39">
        <f t="shared" si="4"/>
        <v>91.27928571428572</v>
      </c>
    </row>
    <row r="72" spans="1:9" x14ac:dyDescent="0.25">
      <c r="A72" s="9"/>
      <c r="B72" s="60">
        <v>323</v>
      </c>
      <c r="C72" s="62" t="s">
        <v>184</v>
      </c>
      <c r="D72" s="44">
        <f>SUM(D73:D81)</f>
        <v>818250.33</v>
      </c>
      <c r="E72" s="44">
        <f>SUM(E73:E81)</f>
        <v>804703.58000000007</v>
      </c>
      <c r="F72" s="44">
        <f>SUM(F73:F81)</f>
        <v>804703.58000000007</v>
      </c>
      <c r="G72" s="44">
        <f>SUM(G73:G81)</f>
        <v>831917.78</v>
      </c>
      <c r="H72" s="44">
        <f t="shared" si="3"/>
        <v>101.67032624355923</v>
      </c>
      <c r="I72" s="44">
        <f t="shared" si="4"/>
        <v>103.38189125491401</v>
      </c>
    </row>
    <row r="73" spans="1:9" x14ac:dyDescent="0.25">
      <c r="A73" s="9"/>
      <c r="B73" s="9">
        <v>3231</v>
      </c>
      <c r="C73" s="61" t="s">
        <v>185</v>
      </c>
      <c r="D73" s="39">
        <v>27342.89</v>
      </c>
      <c r="E73" s="39">
        <v>28800</v>
      </c>
      <c r="F73" s="39">
        <v>28800</v>
      </c>
      <c r="G73" s="39">
        <v>27802.47</v>
      </c>
      <c r="H73" s="39">
        <f t="shared" si="3"/>
        <v>101.68080257792795</v>
      </c>
      <c r="I73" s="39">
        <f t="shared" si="4"/>
        <v>96.536354166666669</v>
      </c>
    </row>
    <row r="74" spans="1:9" x14ac:dyDescent="0.25">
      <c r="A74" s="9"/>
      <c r="B74" s="9">
        <v>3232</v>
      </c>
      <c r="C74" s="61" t="s">
        <v>186</v>
      </c>
      <c r="D74" s="39">
        <v>266473.45</v>
      </c>
      <c r="E74" s="39">
        <v>293362</v>
      </c>
      <c r="F74" s="39">
        <v>293362</v>
      </c>
      <c r="G74" s="39">
        <v>328555.61</v>
      </c>
      <c r="H74" s="39">
        <f t="shared" si="3"/>
        <v>123.29769063296925</v>
      </c>
      <c r="I74" s="39">
        <f t="shared" si="4"/>
        <v>111.99664919110177</v>
      </c>
    </row>
    <row r="75" spans="1:9" x14ac:dyDescent="0.25">
      <c r="A75" s="9"/>
      <c r="B75" s="9">
        <v>3233</v>
      </c>
      <c r="C75" s="61" t="s">
        <v>187</v>
      </c>
      <c r="D75" s="39">
        <v>50802.99</v>
      </c>
      <c r="E75" s="39">
        <v>52364.83</v>
      </c>
      <c r="F75" s="39">
        <v>52364.83</v>
      </c>
      <c r="G75" s="39">
        <v>51576.04</v>
      </c>
      <c r="H75" s="39">
        <f t="shared" si="3"/>
        <v>101.52166240609066</v>
      </c>
      <c r="I75" s="39">
        <f t="shared" si="4"/>
        <v>98.493664545459239</v>
      </c>
    </row>
    <row r="76" spans="1:9" x14ac:dyDescent="0.25">
      <c r="A76" s="9"/>
      <c r="B76" s="9">
        <v>3234</v>
      </c>
      <c r="C76" s="61" t="s">
        <v>188</v>
      </c>
      <c r="D76" s="39">
        <v>107609.8</v>
      </c>
      <c r="E76" s="39">
        <v>114700</v>
      </c>
      <c r="F76" s="39">
        <v>114700</v>
      </c>
      <c r="G76" s="39">
        <v>115080.8</v>
      </c>
      <c r="H76" s="39">
        <f t="shared" si="3"/>
        <v>106.94267622465613</v>
      </c>
      <c r="I76" s="39">
        <f t="shared" si="4"/>
        <v>100.33199651264168</v>
      </c>
    </row>
    <row r="77" spans="1:9" x14ac:dyDescent="0.25">
      <c r="A77" s="9"/>
      <c r="B77" s="9">
        <v>3235</v>
      </c>
      <c r="C77" s="61" t="s">
        <v>189</v>
      </c>
      <c r="D77" s="39">
        <v>40697.49</v>
      </c>
      <c r="E77" s="39">
        <v>41482</v>
      </c>
      <c r="F77" s="39">
        <v>41482</v>
      </c>
      <c r="G77" s="39">
        <v>41524.019999999997</v>
      </c>
      <c r="H77" s="39">
        <f t="shared" si="3"/>
        <v>102.03091148864462</v>
      </c>
      <c r="I77" s="39">
        <f t="shared" si="4"/>
        <v>100.10129694807387</v>
      </c>
    </row>
    <row r="78" spans="1:9" x14ac:dyDescent="0.25">
      <c r="A78" s="9"/>
      <c r="B78" s="9">
        <v>3236</v>
      </c>
      <c r="C78" s="61" t="s">
        <v>190</v>
      </c>
      <c r="D78" s="39">
        <v>12614.27</v>
      </c>
      <c r="E78" s="39">
        <v>23875</v>
      </c>
      <c r="F78" s="39">
        <v>23875</v>
      </c>
      <c r="G78" s="39">
        <v>23799.29</v>
      </c>
      <c r="H78" s="39">
        <f t="shared" si="3"/>
        <v>188.66957818407249</v>
      </c>
      <c r="I78" s="39">
        <f t="shared" si="4"/>
        <v>99.682890052356015</v>
      </c>
    </row>
    <row r="79" spans="1:9" x14ac:dyDescent="0.25">
      <c r="A79" s="9"/>
      <c r="B79" s="9">
        <v>3237</v>
      </c>
      <c r="C79" s="61" t="s">
        <v>191</v>
      </c>
      <c r="D79" s="39">
        <v>206073.14</v>
      </c>
      <c r="E79" s="39">
        <v>140719.75</v>
      </c>
      <c r="F79" s="39">
        <v>140719.75</v>
      </c>
      <c r="G79" s="39">
        <v>126840.23</v>
      </c>
      <c r="H79" s="39">
        <f t="shared" si="3"/>
        <v>61.551073565434088</v>
      </c>
      <c r="I79" s="39">
        <f t="shared" si="4"/>
        <v>90.136764739846399</v>
      </c>
    </row>
    <row r="80" spans="1:9" x14ac:dyDescent="0.25">
      <c r="A80" s="9"/>
      <c r="B80" s="9">
        <v>3238</v>
      </c>
      <c r="C80" s="61" t="s">
        <v>192</v>
      </c>
      <c r="D80" s="39">
        <v>43243.48</v>
      </c>
      <c r="E80" s="39">
        <v>41500</v>
      </c>
      <c r="F80" s="39">
        <v>41500</v>
      </c>
      <c r="G80" s="39">
        <v>40870.28</v>
      </c>
      <c r="H80" s="39">
        <f t="shared" si="3"/>
        <v>94.512005046772359</v>
      </c>
      <c r="I80" s="39">
        <f t="shared" si="4"/>
        <v>98.482602409638559</v>
      </c>
    </row>
    <row r="81" spans="1:9" x14ac:dyDescent="0.25">
      <c r="A81" s="9"/>
      <c r="B81" s="9">
        <v>3239</v>
      </c>
      <c r="C81" s="61" t="s">
        <v>193</v>
      </c>
      <c r="D81" s="39">
        <v>63392.82</v>
      </c>
      <c r="E81" s="39">
        <v>67900</v>
      </c>
      <c r="F81" s="39">
        <v>67900</v>
      </c>
      <c r="G81" s="39">
        <v>75869.039999999994</v>
      </c>
      <c r="H81" s="39">
        <f t="shared" si="3"/>
        <v>119.68080927776994</v>
      </c>
      <c r="I81" s="39">
        <f t="shared" si="4"/>
        <v>111.73643593519881</v>
      </c>
    </row>
    <row r="82" spans="1:9" ht="25.5" x14ac:dyDescent="0.25">
      <c r="A82" s="9"/>
      <c r="B82" s="60">
        <v>324</v>
      </c>
      <c r="C82" s="62" t="s">
        <v>194</v>
      </c>
      <c r="D82" s="44">
        <f>SUM(D83)</f>
        <v>823.68</v>
      </c>
      <c r="E82" s="44">
        <f>SUM(E83)</f>
        <v>2460</v>
      </c>
      <c r="F82" s="44">
        <f>SUM(F83)</f>
        <v>2460</v>
      </c>
      <c r="G82" s="44">
        <f>SUM(G83)</f>
        <v>4765.7700000000004</v>
      </c>
      <c r="H82" s="44">
        <f t="shared" si="3"/>
        <v>578.59484265734272</v>
      </c>
      <c r="I82" s="44">
        <f t="shared" si="4"/>
        <v>193.73048780487807</v>
      </c>
    </row>
    <row r="83" spans="1:9" ht="25.5" x14ac:dyDescent="0.25">
      <c r="A83" s="9"/>
      <c r="B83" s="9">
        <v>3241</v>
      </c>
      <c r="C83" s="61" t="s">
        <v>194</v>
      </c>
      <c r="D83" s="39">
        <v>823.68</v>
      </c>
      <c r="E83" s="39">
        <v>2460</v>
      </c>
      <c r="F83" s="39">
        <v>2460</v>
      </c>
      <c r="G83" s="39">
        <v>4765.7700000000004</v>
      </c>
      <c r="H83" s="39">
        <f t="shared" si="3"/>
        <v>578.59484265734272</v>
      </c>
      <c r="I83" s="39">
        <f t="shared" si="4"/>
        <v>193.73048780487807</v>
      </c>
    </row>
    <row r="84" spans="1:9" x14ac:dyDescent="0.25">
      <c r="A84" s="9"/>
      <c r="B84" s="60">
        <v>329</v>
      </c>
      <c r="C84" s="62" t="s">
        <v>195</v>
      </c>
      <c r="D84" s="44">
        <f>SUM(D85:D91)</f>
        <v>136540.78</v>
      </c>
      <c r="E84" s="44">
        <f>SUM(E85:E91)</f>
        <v>110082</v>
      </c>
      <c r="F84" s="44">
        <f>SUM(F85:F91)</f>
        <v>110082</v>
      </c>
      <c r="G84" s="44">
        <f>SUM(G85:G91)</f>
        <v>109559.74</v>
      </c>
      <c r="H84" s="44">
        <f t="shared" si="3"/>
        <v>80.239573847461543</v>
      </c>
      <c r="I84" s="44">
        <f t="shared" si="4"/>
        <v>99.52557184644175</v>
      </c>
    </row>
    <row r="85" spans="1:9" ht="25.5" x14ac:dyDescent="0.25">
      <c r="A85" s="9"/>
      <c r="B85" s="9">
        <v>3291</v>
      </c>
      <c r="C85" s="61" t="s">
        <v>196</v>
      </c>
      <c r="D85" s="39">
        <v>12412.15</v>
      </c>
      <c r="E85" s="39">
        <v>12430</v>
      </c>
      <c r="F85" s="39">
        <v>12430</v>
      </c>
      <c r="G85" s="39">
        <v>12206.28</v>
      </c>
      <c r="H85" s="39">
        <f t="shared" si="3"/>
        <v>98.341383241420715</v>
      </c>
      <c r="I85" s="39">
        <f t="shared" si="4"/>
        <v>98.200160901045862</v>
      </c>
    </row>
    <row r="86" spans="1:9" x14ac:dyDescent="0.25">
      <c r="A86" s="9"/>
      <c r="B86" s="9">
        <v>3292</v>
      </c>
      <c r="C86" s="61" t="s">
        <v>197</v>
      </c>
      <c r="D86" s="39">
        <v>27895.97</v>
      </c>
      <c r="E86" s="39">
        <v>31500</v>
      </c>
      <c r="F86" s="39">
        <v>31500</v>
      </c>
      <c r="G86" s="39">
        <v>28510.29</v>
      </c>
      <c r="H86" s="39">
        <f t="shared" si="3"/>
        <v>102.20218189222314</v>
      </c>
      <c r="I86" s="39">
        <f t="shared" si="4"/>
        <v>90.508857142857153</v>
      </c>
    </row>
    <row r="87" spans="1:9" x14ac:dyDescent="0.25">
      <c r="A87" s="9"/>
      <c r="B87" s="9">
        <v>3293</v>
      </c>
      <c r="C87" s="61" t="s">
        <v>198</v>
      </c>
      <c r="D87" s="39">
        <v>5438.42</v>
      </c>
      <c r="E87" s="39">
        <v>6000</v>
      </c>
      <c r="F87" s="39">
        <v>6000</v>
      </c>
      <c r="G87" s="39">
        <v>9899.9699999999993</v>
      </c>
      <c r="H87" s="39">
        <f t="shared" si="3"/>
        <v>182.03761386579188</v>
      </c>
      <c r="I87" s="39">
        <f t="shared" si="4"/>
        <v>164.99949999999998</v>
      </c>
    </row>
    <row r="88" spans="1:9" x14ac:dyDescent="0.25">
      <c r="A88" s="9"/>
      <c r="B88" s="9">
        <v>3294</v>
      </c>
      <c r="C88" s="61" t="s">
        <v>199</v>
      </c>
      <c r="D88" s="39">
        <v>2142.0300000000002</v>
      </c>
      <c r="E88" s="39">
        <v>3000</v>
      </c>
      <c r="F88" s="39">
        <v>3000</v>
      </c>
      <c r="G88" s="39">
        <v>2681.23</v>
      </c>
      <c r="H88" s="39">
        <f t="shared" si="3"/>
        <v>125.17238320658439</v>
      </c>
      <c r="I88" s="39">
        <f t="shared" si="4"/>
        <v>89.37433333333334</v>
      </c>
    </row>
    <row r="89" spans="1:9" x14ac:dyDescent="0.25">
      <c r="A89" s="9"/>
      <c r="B89" s="9">
        <v>3295</v>
      </c>
      <c r="C89" s="61" t="s">
        <v>200</v>
      </c>
      <c r="D89" s="39">
        <v>4956.03</v>
      </c>
      <c r="E89" s="39">
        <v>735</v>
      </c>
      <c r="F89" s="39">
        <v>735</v>
      </c>
      <c r="G89" s="39">
        <v>691.53</v>
      </c>
      <c r="H89" s="39">
        <f t="shared" si="3"/>
        <v>13.953305367400922</v>
      </c>
      <c r="I89" s="39">
        <f t="shared" si="4"/>
        <v>94.085714285714289</v>
      </c>
    </row>
    <row r="90" spans="1:9" x14ac:dyDescent="0.25">
      <c r="A90" s="9"/>
      <c r="B90" s="9">
        <v>3296</v>
      </c>
      <c r="C90" s="61" t="s">
        <v>201</v>
      </c>
      <c r="D90" s="39">
        <v>24980.799999999999</v>
      </c>
      <c r="E90" s="39">
        <v>1000</v>
      </c>
      <c r="F90" s="39">
        <v>1000</v>
      </c>
      <c r="G90" s="39">
        <v>1070.9000000000001</v>
      </c>
      <c r="H90" s="39">
        <f t="shared" si="3"/>
        <v>4.2868923333119842</v>
      </c>
      <c r="I90" s="39">
        <f t="shared" si="4"/>
        <v>107.09000000000002</v>
      </c>
    </row>
    <row r="91" spans="1:9" x14ac:dyDescent="0.25">
      <c r="A91" s="9"/>
      <c r="B91" s="9">
        <v>3299</v>
      </c>
      <c r="C91" s="61" t="s">
        <v>195</v>
      </c>
      <c r="D91" s="39">
        <v>58715.38</v>
      </c>
      <c r="E91" s="39">
        <v>55417</v>
      </c>
      <c r="F91" s="39">
        <v>55417</v>
      </c>
      <c r="G91" s="39">
        <v>54499.54</v>
      </c>
      <c r="H91" s="39">
        <f t="shared" si="3"/>
        <v>92.819871045712389</v>
      </c>
      <c r="I91" s="39">
        <f t="shared" si="4"/>
        <v>98.344443040944114</v>
      </c>
    </row>
    <row r="92" spans="1:9" x14ac:dyDescent="0.25">
      <c r="A92" s="9"/>
      <c r="B92" s="60">
        <v>34</v>
      </c>
      <c r="C92" s="60" t="s">
        <v>29</v>
      </c>
      <c r="D92" s="44">
        <f>SUM(D93+D95)</f>
        <v>109281.13</v>
      </c>
      <c r="E92" s="44">
        <f>SUM(E93+E95)</f>
        <v>73747</v>
      </c>
      <c r="F92" s="44">
        <f>SUM(F93+F95)</f>
        <v>73747</v>
      </c>
      <c r="G92" s="44">
        <f>SUM(G93+G95)</f>
        <v>82465.400000000009</v>
      </c>
      <c r="H92" s="44">
        <f t="shared" si="3"/>
        <v>75.46170139346107</v>
      </c>
      <c r="I92" s="44">
        <f t="shared" si="4"/>
        <v>111.82204021858517</v>
      </c>
    </row>
    <row r="93" spans="1:9" ht="20.25" customHeight="1" x14ac:dyDescent="0.25">
      <c r="A93" s="9"/>
      <c r="B93" s="60">
        <v>342</v>
      </c>
      <c r="C93" s="62" t="s">
        <v>202</v>
      </c>
      <c r="D93" s="44">
        <f>SUM(D94)</f>
        <v>48018.94</v>
      </c>
      <c r="E93" s="44">
        <f>SUM(E94)</f>
        <v>42547</v>
      </c>
      <c r="F93" s="44">
        <f>SUM(F94)</f>
        <v>42547</v>
      </c>
      <c r="G93" s="44">
        <f>SUM(G94)</f>
        <v>42529.66</v>
      </c>
      <c r="H93" s="44">
        <f t="shared" si="3"/>
        <v>88.568510675162756</v>
      </c>
      <c r="I93" s="44">
        <f t="shared" si="4"/>
        <v>99.959245070157721</v>
      </c>
    </row>
    <row r="94" spans="1:9" ht="38.25" x14ac:dyDescent="0.25">
      <c r="A94" s="9"/>
      <c r="B94" s="9">
        <v>3423</v>
      </c>
      <c r="C94" s="61" t="s">
        <v>203</v>
      </c>
      <c r="D94" s="39">
        <v>48018.94</v>
      </c>
      <c r="E94" s="39">
        <v>42547</v>
      </c>
      <c r="F94" s="39">
        <v>42547</v>
      </c>
      <c r="G94" s="39">
        <v>42529.66</v>
      </c>
      <c r="H94" s="39">
        <f t="shared" si="3"/>
        <v>88.568510675162756</v>
      </c>
      <c r="I94" s="39">
        <f t="shared" si="4"/>
        <v>99.959245070157721</v>
      </c>
    </row>
    <row r="95" spans="1:9" x14ac:dyDescent="0.25">
      <c r="A95" s="9"/>
      <c r="B95" s="60">
        <v>343</v>
      </c>
      <c r="C95" s="62" t="s">
        <v>204</v>
      </c>
      <c r="D95" s="44">
        <f>SUM(D96:D98)</f>
        <v>61262.19</v>
      </c>
      <c r="E95" s="44">
        <f>SUM(E96:E98)</f>
        <v>31200</v>
      </c>
      <c r="F95" s="44">
        <f>SUM(F96:F98)</f>
        <v>31200</v>
      </c>
      <c r="G95" s="44">
        <f>SUM(G96:G98)</f>
        <v>39935.740000000005</v>
      </c>
      <c r="H95" s="44">
        <f t="shared" si="3"/>
        <v>65.188234374252701</v>
      </c>
      <c r="I95" s="44">
        <f t="shared" si="4"/>
        <v>127.99916666666668</v>
      </c>
    </row>
    <row r="96" spans="1:9" ht="25.5" x14ac:dyDescent="0.25">
      <c r="A96" s="9"/>
      <c r="B96" s="9">
        <v>3431</v>
      </c>
      <c r="C96" s="61" t="s">
        <v>205</v>
      </c>
      <c r="D96" s="39">
        <v>8761.2199999999993</v>
      </c>
      <c r="E96" s="39">
        <v>11100</v>
      </c>
      <c r="F96" s="39">
        <v>11100</v>
      </c>
      <c r="G96" s="39">
        <v>11000.17</v>
      </c>
      <c r="H96" s="39">
        <f t="shared" si="3"/>
        <v>125.55523089250129</v>
      </c>
      <c r="I96" s="39">
        <f t="shared" si="4"/>
        <v>99.100630630630633</v>
      </c>
    </row>
    <row r="97" spans="1:9" x14ac:dyDescent="0.25">
      <c r="A97" s="9"/>
      <c r="B97" s="9">
        <v>3433</v>
      </c>
      <c r="C97" s="61" t="s">
        <v>206</v>
      </c>
      <c r="D97" s="39">
        <v>34843.410000000003</v>
      </c>
      <c r="E97" s="39">
        <v>600</v>
      </c>
      <c r="F97" s="39">
        <v>600</v>
      </c>
      <c r="G97" s="39">
        <v>9162.83</v>
      </c>
      <c r="H97" s="39">
        <f t="shared" si="3"/>
        <v>26.297167814516431</v>
      </c>
      <c r="I97" s="39">
        <f t="shared" si="4"/>
        <v>1527.1383333333333</v>
      </c>
    </row>
    <row r="98" spans="1:9" ht="19.5" customHeight="1" x14ac:dyDescent="0.25">
      <c r="A98" s="9"/>
      <c r="B98" s="9">
        <v>3434</v>
      </c>
      <c r="C98" s="61" t="s">
        <v>207</v>
      </c>
      <c r="D98" s="39">
        <v>17657.560000000001</v>
      </c>
      <c r="E98" s="39">
        <v>19500</v>
      </c>
      <c r="F98" s="39">
        <v>19500</v>
      </c>
      <c r="G98" s="39">
        <v>19772.740000000002</v>
      </c>
      <c r="H98" s="39">
        <f t="shared" si="3"/>
        <v>111.97889176080953</v>
      </c>
      <c r="I98" s="39">
        <f t="shared" si="4"/>
        <v>101.39866666666668</v>
      </c>
    </row>
    <row r="99" spans="1:9" ht="25.5" x14ac:dyDescent="0.25">
      <c r="A99" s="11">
        <v>4</v>
      </c>
      <c r="B99" s="11"/>
      <c r="C99" s="18" t="s">
        <v>30</v>
      </c>
      <c r="D99" s="44">
        <f>SUM(D100+D103+D110)</f>
        <v>319633.02</v>
      </c>
      <c r="E99" s="44">
        <f>SUM(E100+E103+E110)</f>
        <v>311085.74</v>
      </c>
      <c r="F99" s="44">
        <f>SUM(F100+F103+F110)</f>
        <v>311085.74</v>
      </c>
      <c r="G99" s="44">
        <f>SUM(G100+G103+G110)</f>
        <v>307283.62</v>
      </c>
      <c r="H99" s="44">
        <f t="shared" si="3"/>
        <v>96.136381654185783</v>
      </c>
      <c r="I99" s="44">
        <f t="shared" si="4"/>
        <v>98.777790328801316</v>
      </c>
    </row>
    <row r="100" spans="1:9" ht="25.5" x14ac:dyDescent="0.25">
      <c r="A100" s="8"/>
      <c r="B100" s="8">
        <v>41</v>
      </c>
      <c r="C100" s="18" t="s">
        <v>31</v>
      </c>
      <c r="D100" s="44">
        <f t="shared" ref="D100:G101" si="5">SUM(D101)</f>
        <v>6307.23</v>
      </c>
      <c r="E100" s="44">
        <f t="shared" si="5"/>
        <v>4562.5</v>
      </c>
      <c r="F100" s="44">
        <f t="shared" si="5"/>
        <v>4562.5</v>
      </c>
      <c r="G100" s="44">
        <f t="shared" si="5"/>
        <v>5135.9399999999996</v>
      </c>
      <c r="H100" s="44">
        <f t="shared" si="3"/>
        <v>81.429407204113375</v>
      </c>
      <c r="I100" s="44">
        <f t="shared" si="4"/>
        <v>112.56854794520548</v>
      </c>
    </row>
    <row r="101" spans="1:9" x14ac:dyDescent="0.25">
      <c r="A101" s="8"/>
      <c r="B101" s="8">
        <v>412</v>
      </c>
      <c r="C101" s="18" t="s">
        <v>208</v>
      </c>
      <c r="D101" s="44">
        <f t="shared" si="5"/>
        <v>6307.23</v>
      </c>
      <c r="E101" s="44">
        <f t="shared" si="5"/>
        <v>4562.5</v>
      </c>
      <c r="F101" s="44">
        <f t="shared" si="5"/>
        <v>4562.5</v>
      </c>
      <c r="G101" s="44">
        <f t="shared" si="5"/>
        <v>5135.9399999999996</v>
      </c>
      <c r="H101" s="44">
        <f t="shared" si="3"/>
        <v>81.429407204113375</v>
      </c>
      <c r="I101" s="44">
        <f t="shared" si="4"/>
        <v>112.56854794520548</v>
      </c>
    </row>
    <row r="102" spans="1:9" x14ac:dyDescent="0.25">
      <c r="A102" s="12"/>
      <c r="B102" s="12">
        <v>4123</v>
      </c>
      <c r="C102" s="19" t="s">
        <v>209</v>
      </c>
      <c r="D102" s="39">
        <v>6307.23</v>
      </c>
      <c r="E102" s="39">
        <v>4562.5</v>
      </c>
      <c r="F102" s="39">
        <v>4562.5</v>
      </c>
      <c r="G102" s="39">
        <v>5135.9399999999996</v>
      </c>
      <c r="H102" s="39">
        <f t="shared" si="3"/>
        <v>81.429407204113375</v>
      </c>
      <c r="I102" s="39">
        <f t="shared" si="4"/>
        <v>112.56854794520548</v>
      </c>
    </row>
    <row r="103" spans="1:9" ht="25.5" x14ac:dyDescent="0.25">
      <c r="A103" s="8"/>
      <c r="B103" s="8">
        <v>42</v>
      </c>
      <c r="C103" s="18" t="s">
        <v>32</v>
      </c>
      <c r="D103" s="44">
        <f>SUM(D104)</f>
        <v>181084.25999999998</v>
      </c>
      <c r="E103" s="44">
        <f>SUM(E104)</f>
        <v>230908.06</v>
      </c>
      <c r="F103" s="44">
        <f>SUM(F104)</f>
        <v>230908.06</v>
      </c>
      <c r="G103" s="44">
        <f>SUM(G104)</f>
        <v>242686.34999999998</v>
      </c>
      <c r="H103" s="44">
        <f t="shared" si="3"/>
        <v>134.01846742505396</v>
      </c>
      <c r="I103" s="44">
        <f t="shared" si="4"/>
        <v>105.10085702508607</v>
      </c>
    </row>
    <row r="104" spans="1:9" x14ac:dyDescent="0.25">
      <c r="A104" s="8"/>
      <c r="B104" s="8">
        <v>422</v>
      </c>
      <c r="C104" s="18" t="s">
        <v>210</v>
      </c>
      <c r="D104" s="44">
        <f>SUM(D105:D109)</f>
        <v>181084.25999999998</v>
      </c>
      <c r="E104" s="44">
        <f>SUM(E105:E109)</f>
        <v>230908.06</v>
      </c>
      <c r="F104" s="44">
        <f>SUM(F105:F109)</f>
        <v>230908.06</v>
      </c>
      <c r="G104" s="44">
        <f>SUM(G105:G109)</f>
        <v>242686.34999999998</v>
      </c>
      <c r="H104" s="44">
        <f t="shared" si="3"/>
        <v>134.01846742505396</v>
      </c>
      <c r="I104" s="44">
        <f t="shared" si="4"/>
        <v>105.10085702508607</v>
      </c>
    </row>
    <row r="105" spans="1:9" x14ac:dyDescent="0.25">
      <c r="A105" s="12"/>
      <c r="B105" s="12">
        <v>4221</v>
      </c>
      <c r="C105" s="19" t="s">
        <v>211</v>
      </c>
      <c r="D105" s="39">
        <v>33959.81</v>
      </c>
      <c r="E105" s="39">
        <v>55592.33</v>
      </c>
      <c r="F105" s="39">
        <v>55592.33</v>
      </c>
      <c r="G105" s="39">
        <v>55687.86</v>
      </c>
      <c r="H105" s="39">
        <f t="shared" si="3"/>
        <v>163.9816594969171</v>
      </c>
      <c r="I105" s="39">
        <f t="shared" si="4"/>
        <v>100.17184025206353</v>
      </c>
    </row>
    <row r="106" spans="1:9" x14ac:dyDescent="0.25">
      <c r="A106" s="12"/>
      <c r="B106" s="12">
        <v>4222</v>
      </c>
      <c r="C106" s="19" t="s">
        <v>212</v>
      </c>
      <c r="D106" s="39">
        <v>877.68</v>
      </c>
      <c r="E106" s="39">
        <v>14698.23</v>
      </c>
      <c r="F106" s="39">
        <v>14698.23</v>
      </c>
      <c r="G106" s="39">
        <v>17334.27</v>
      </c>
      <c r="H106" s="39">
        <f t="shared" si="3"/>
        <v>1975.0102543068092</v>
      </c>
      <c r="I106" s="39">
        <f t="shared" si="4"/>
        <v>117.93440434664583</v>
      </c>
    </row>
    <row r="107" spans="1:9" x14ac:dyDescent="0.25">
      <c r="A107" s="12"/>
      <c r="B107" s="12">
        <v>4223</v>
      </c>
      <c r="C107" s="19" t="s">
        <v>213</v>
      </c>
      <c r="D107" s="39">
        <v>15628.59</v>
      </c>
      <c r="E107" s="39">
        <v>57300</v>
      </c>
      <c r="F107" s="39">
        <v>57300</v>
      </c>
      <c r="G107" s="39">
        <v>57258.9</v>
      </c>
      <c r="H107" s="39">
        <f t="shared" si="3"/>
        <v>366.37278218956413</v>
      </c>
      <c r="I107" s="39">
        <f t="shared" si="4"/>
        <v>99.928272251308897</v>
      </c>
    </row>
    <row r="108" spans="1:9" x14ac:dyDescent="0.25">
      <c r="A108" s="12"/>
      <c r="B108" s="12">
        <v>4224</v>
      </c>
      <c r="C108" s="19" t="s">
        <v>214</v>
      </c>
      <c r="D108" s="39">
        <v>81233.149999999994</v>
      </c>
      <c r="E108" s="39">
        <v>53411.5</v>
      </c>
      <c r="F108" s="39">
        <v>53411.5</v>
      </c>
      <c r="G108" s="39">
        <v>53235.27</v>
      </c>
      <c r="H108" s="39">
        <f t="shared" si="3"/>
        <v>65.533923035115592</v>
      </c>
      <c r="I108" s="39">
        <f t="shared" si="4"/>
        <v>99.670052329554494</v>
      </c>
    </row>
    <row r="109" spans="1:9" ht="18" customHeight="1" x14ac:dyDescent="0.25">
      <c r="A109" s="12"/>
      <c r="B109" s="12">
        <v>4227</v>
      </c>
      <c r="C109" s="19" t="s">
        <v>215</v>
      </c>
      <c r="D109" s="39">
        <v>49385.03</v>
      </c>
      <c r="E109" s="39">
        <v>49906</v>
      </c>
      <c r="F109" s="39">
        <v>49906</v>
      </c>
      <c r="G109" s="39">
        <v>59170.05</v>
      </c>
      <c r="H109" s="39">
        <f t="shared" si="3"/>
        <v>119.81373707781489</v>
      </c>
      <c r="I109" s="39">
        <f t="shared" si="4"/>
        <v>118.56299843706168</v>
      </c>
    </row>
    <row r="110" spans="1:9" ht="25.5" x14ac:dyDescent="0.25">
      <c r="A110" s="8"/>
      <c r="B110" s="8">
        <v>45</v>
      </c>
      <c r="C110" s="18" t="s">
        <v>33</v>
      </c>
      <c r="D110" s="44">
        <f t="shared" ref="D110:G111" si="6">SUM(D111)</f>
        <v>132241.53</v>
      </c>
      <c r="E110" s="44">
        <f t="shared" si="6"/>
        <v>75615.179999999993</v>
      </c>
      <c r="F110" s="44">
        <f t="shared" si="6"/>
        <v>75615.179999999993</v>
      </c>
      <c r="G110" s="44">
        <f t="shared" si="6"/>
        <v>59461.33</v>
      </c>
      <c r="H110" s="44">
        <f t="shared" si="3"/>
        <v>44.964187876531682</v>
      </c>
      <c r="I110" s="44">
        <f t="shared" si="4"/>
        <v>78.636763147293976</v>
      </c>
    </row>
    <row r="111" spans="1:9" ht="25.5" x14ac:dyDescent="0.25">
      <c r="A111" s="8"/>
      <c r="B111" s="8">
        <v>451</v>
      </c>
      <c r="C111" s="18" t="s">
        <v>216</v>
      </c>
      <c r="D111" s="44">
        <f t="shared" si="6"/>
        <v>132241.53</v>
      </c>
      <c r="E111" s="44">
        <f t="shared" si="6"/>
        <v>75615.179999999993</v>
      </c>
      <c r="F111" s="44">
        <f t="shared" si="6"/>
        <v>75615.179999999993</v>
      </c>
      <c r="G111" s="44">
        <f t="shared" si="6"/>
        <v>59461.33</v>
      </c>
      <c r="H111" s="44">
        <f t="shared" si="3"/>
        <v>44.964187876531682</v>
      </c>
      <c r="I111" s="44">
        <f t="shared" si="4"/>
        <v>78.636763147293976</v>
      </c>
    </row>
    <row r="112" spans="1:9" ht="25.5" x14ac:dyDescent="0.25">
      <c r="A112" s="12"/>
      <c r="B112" s="12">
        <v>4511</v>
      </c>
      <c r="C112" s="19" t="s">
        <v>216</v>
      </c>
      <c r="D112" s="39">
        <v>132241.53</v>
      </c>
      <c r="E112" s="39">
        <v>75615.179999999993</v>
      </c>
      <c r="F112" s="39">
        <v>75615.179999999993</v>
      </c>
      <c r="G112" s="39">
        <v>59461.33</v>
      </c>
      <c r="H112" s="39">
        <f t="shared" si="3"/>
        <v>44.964187876531682</v>
      </c>
      <c r="I112" s="39">
        <f t="shared" si="4"/>
        <v>78.636763147293976</v>
      </c>
    </row>
  </sheetData>
  <mergeCells count="12">
    <mergeCell ref="A1:I1"/>
    <mergeCell ref="A7:I7"/>
    <mergeCell ref="A5:I5"/>
    <mergeCell ref="A3:I3"/>
    <mergeCell ref="A10:C10"/>
    <mergeCell ref="A9:C9"/>
    <mergeCell ref="A47:C47"/>
    <mergeCell ref="A48:C48"/>
    <mergeCell ref="A11:C11"/>
    <mergeCell ref="A49:C49"/>
    <mergeCell ref="B12:C12"/>
    <mergeCell ref="A45:F45"/>
  </mergeCells>
  <pageMargins left="0.7" right="0.7" top="0.75" bottom="0.75" header="0.3" footer="0.3"/>
  <pageSetup paperSize="9" scale="56" fitToHeight="2" orientation="portrait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B57"/>
  <sheetViews>
    <sheetView topLeftCell="A55" zoomScaleNormal="100" zoomScaleSheetLayoutView="90" workbookViewId="0">
      <selection activeCell="P30" sqref="P30"/>
    </sheetView>
  </sheetViews>
  <sheetFormatPr defaultRowHeight="15" x14ac:dyDescent="0.25"/>
  <cols>
    <col min="1" max="4" width="25.28515625" customWidth="1"/>
    <col min="5" max="5" width="16.7109375" customWidth="1"/>
  </cols>
  <sheetData>
    <row r="1" spans="1:8 16382:16382" ht="42" customHeight="1" x14ac:dyDescent="0.25">
      <c r="A1" s="104" t="s">
        <v>145</v>
      </c>
      <c r="B1" s="104"/>
      <c r="C1" s="104"/>
      <c r="D1" s="104"/>
      <c r="E1" s="104"/>
      <c r="F1" s="104"/>
      <c r="G1" s="104"/>
      <c r="H1" s="47"/>
    </row>
    <row r="2" spans="1:8 16382:16382" ht="18" customHeight="1" x14ac:dyDescent="0.25">
      <c r="A2" s="104"/>
      <c r="B2" s="104"/>
      <c r="C2" s="104"/>
      <c r="D2" s="104"/>
      <c r="E2" s="104"/>
      <c r="F2" s="104"/>
      <c r="G2" s="104"/>
    </row>
    <row r="3" spans="1:8 16382:16382" ht="15.75" customHeight="1" x14ac:dyDescent="0.25">
      <c r="A3" s="104" t="s">
        <v>0</v>
      </c>
      <c r="B3" s="104"/>
      <c r="C3" s="104"/>
      <c r="D3" s="104"/>
      <c r="E3" s="104"/>
      <c r="F3" s="104"/>
      <c r="G3" s="104"/>
    </row>
    <row r="4" spans="1:8 16382:16382" ht="18" x14ac:dyDescent="0.25">
      <c r="B4" s="4"/>
      <c r="C4" s="5"/>
      <c r="D4" s="5"/>
    </row>
    <row r="5" spans="1:8 16382:16382" ht="18" customHeight="1" x14ac:dyDescent="0.25">
      <c r="A5" s="104" t="s">
        <v>17</v>
      </c>
      <c r="B5" s="104"/>
      <c r="C5" s="104"/>
      <c r="D5" s="104"/>
      <c r="E5" s="104"/>
      <c r="F5" s="104"/>
      <c r="G5" s="104"/>
    </row>
    <row r="6" spans="1:8 16382:16382" ht="18" x14ac:dyDescent="0.25">
      <c r="A6" s="4"/>
      <c r="B6" s="4"/>
      <c r="C6" s="5"/>
      <c r="D6" s="5"/>
    </row>
    <row r="7" spans="1:8 16382:16382" ht="15.75" customHeight="1" x14ac:dyDescent="0.25">
      <c r="A7" s="104" t="s">
        <v>34</v>
      </c>
      <c r="B7" s="104"/>
      <c r="C7" s="104"/>
      <c r="D7" s="104"/>
      <c r="E7" s="104"/>
      <c r="F7" s="104"/>
      <c r="G7" s="104"/>
    </row>
    <row r="8" spans="1:8 16382:16382" ht="18" x14ac:dyDescent="0.25">
      <c r="A8" s="4"/>
      <c r="B8" s="4"/>
      <c r="C8" s="5"/>
      <c r="D8" s="5"/>
    </row>
    <row r="9" spans="1:8 16382:16382" ht="30" x14ac:dyDescent="0.25">
      <c r="A9" s="74" t="s">
        <v>35</v>
      </c>
      <c r="B9" s="74" t="s">
        <v>137</v>
      </c>
      <c r="C9" s="74" t="s">
        <v>144</v>
      </c>
      <c r="D9" s="74" t="s">
        <v>138</v>
      </c>
      <c r="E9" s="74" t="s">
        <v>139</v>
      </c>
      <c r="F9" s="74" t="s">
        <v>140</v>
      </c>
      <c r="G9" s="74" t="s">
        <v>140</v>
      </c>
    </row>
    <row r="10" spans="1:8 16382:16382" x14ac:dyDescent="0.25">
      <c r="A10" s="87">
        <v>1</v>
      </c>
      <c r="B10" s="87">
        <v>2</v>
      </c>
      <c r="C10" s="87">
        <v>3</v>
      </c>
      <c r="D10" s="87">
        <v>4</v>
      </c>
      <c r="E10" s="87">
        <v>5</v>
      </c>
      <c r="F10" s="87" t="s">
        <v>146</v>
      </c>
      <c r="G10" s="87" t="s">
        <v>142</v>
      </c>
    </row>
    <row r="11" spans="1:8 16382:16382" x14ac:dyDescent="0.25">
      <c r="A11" s="30" t="s">
        <v>3</v>
      </c>
      <c r="B11" s="40">
        <f>SUM(B12+B14+B16+B20+B26)</f>
        <v>6504715.5399999991</v>
      </c>
      <c r="C11" s="40">
        <f>SUM(C12+C14+C16+C20+C24+C26)</f>
        <v>7892628</v>
      </c>
      <c r="D11" s="40">
        <f>SUM(D12+D14+D16+D20+D24+D26)</f>
        <v>7892628</v>
      </c>
      <c r="E11" s="40">
        <f>SUM(E12+E14+E16+E20+E24+E26+E28)</f>
        <v>7573522.5100000007</v>
      </c>
      <c r="F11" s="40">
        <f>SUM(E11/B11)*100</f>
        <v>116.43126380281346</v>
      </c>
      <c r="G11" s="40">
        <f>SUM(E11/D11)*100</f>
        <v>95.956917138372674</v>
      </c>
    </row>
    <row r="12" spans="1:8 16382:16382" x14ac:dyDescent="0.25">
      <c r="A12" s="18" t="s">
        <v>36</v>
      </c>
      <c r="B12" s="41">
        <f>SUM(B13)</f>
        <v>292773.65000000002</v>
      </c>
      <c r="C12" s="41">
        <f>SUM(C13)</f>
        <v>75074.720000000001</v>
      </c>
      <c r="D12" s="41">
        <f>SUM(D13)</f>
        <v>75074.720000000001</v>
      </c>
      <c r="E12" s="41">
        <f>SUM(E13)</f>
        <v>52304.31</v>
      </c>
      <c r="F12" s="41">
        <f t="shared" ref="F12:F22" si="0">SUM(E12/B12)*100</f>
        <v>17.865101589572692</v>
      </c>
      <c r="G12" s="41">
        <f t="shared" ref="G12:G25" si="1">SUM(E12/D12)*100</f>
        <v>69.669670429673261</v>
      </c>
    </row>
    <row r="13" spans="1:8 16382:16382" x14ac:dyDescent="0.25">
      <c r="A13" s="10" t="s">
        <v>37</v>
      </c>
      <c r="B13" s="39">
        <v>292773.65000000002</v>
      </c>
      <c r="C13" s="39">
        <v>75074.720000000001</v>
      </c>
      <c r="D13" s="39">
        <v>75074.720000000001</v>
      </c>
      <c r="E13" s="39">
        <v>52304.31</v>
      </c>
      <c r="F13" s="39">
        <f t="shared" si="0"/>
        <v>17.865101589572692</v>
      </c>
      <c r="G13" s="39">
        <f t="shared" si="1"/>
        <v>69.669670429673261</v>
      </c>
    </row>
    <row r="14" spans="1:8 16382:16382" x14ac:dyDescent="0.25">
      <c r="A14" s="18" t="s">
        <v>38</v>
      </c>
      <c r="B14" s="41">
        <f>SUM(B15)</f>
        <v>1443872.96</v>
      </c>
      <c r="C14" s="41">
        <f>SUM(C15)</f>
        <v>2368385.63</v>
      </c>
      <c r="D14" s="41">
        <f>SUM(D15)</f>
        <v>2368385.63</v>
      </c>
      <c r="E14" s="41">
        <f>SUM(E15)</f>
        <v>2052406.77</v>
      </c>
      <c r="F14" s="41">
        <f t="shared" si="0"/>
        <v>142.14593851802587</v>
      </c>
      <c r="G14" s="41">
        <f t="shared" si="1"/>
        <v>86.658470816680307</v>
      </c>
    </row>
    <row r="15" spans="1:8 16382:16382" ht="25.5" x14ac:dyDescent="0.25">
      <c r="A15" s="14" t="s">
        <v>39</v>
      </c>
      <c r="B15" s="39">
        <v>1443872.96</v>
      </c>
      <c r="C15" s="39">
        <v>2368385.63</v>
      </c>
      <c r="D15" s="39">
        <v>2368385.63</v>
      </c>
      <c r="E15" s="39">
        <v>2052406.77</v>
      </c>
      <c r="F15" s="39">
        <f t="shared" si="0"/>
        <v>142.14593851802587</v>
      </c>
      <c r="G15" s="39">
        <f t="shared" si="1"/>
        <v>86.658470816680307</v>
      </c>
    </row>
    <row r="16" spans="1:8 16382:16382" ht="25.5" x14ac:dyDescent="0.25">
      <c r="A16" s="8" t="s">
        <v>40</v>
      </c>
      <c r="B16" s="41">
        <f>SUM(B17:B19)</f>
        <v>4414467.17</v>
      </c>
      <c r="C16" s="41">
        <f>SUM(C17:C19)</f>
        <v>5306992</v>
      </c>
      <c r="D16" s="41">
        <f>SUM(D17:D19)</f>
        <v>5306992</v>
      </c>
      <c r="E16" s="41">
        <f>SUM(E17:E19)</f>
        <v>5318761.4800000004</v>
      </c>
      <c r="F16" s="41">
        <f t="shared" si="0"/>
        <v>120.4847895606844</v>
      </c>
      <c r="G16" s="41">
        <f t="shared" si="1"/>
        <v>100.22177308727807</v>
      </c>
      <c r="XFB16" s="32"/>
    </row>
    <row r="17" spans="1:7" ht="25.5" x14ac:dyDescent="0.25">
      <c r="A17" s="14" t="s">
        <v>41</v>
      </c>
      <c r="B17" s="39">
        <v>572041.34</v>
      </c>
      <c r="C17" s="39">
        <v>573798</v>
      </c>
      <c r="D17" s="39">
        <v>573798</v>
      </c>
      <c r="E17" s="39">
        <v>573536.03</v>
      </c>
      <c r="F17" s="39">
        <f t="shared" si="0"/>
        <v>100.26129055637834</v>
      </c>
      <c r="G17" s="39">
        <f t="shared" si="1"/>
        <v>99.954344560280802</v>
      </c>
    </row>
    <row r="18" spans="1:7" ht="25.5" x14ac:dyDescent="0.25">
      <c r="A18" s="14" t="s">
        <v>42</v>
      </c>
      <c r="B18" s="39">
        <v>116211.88</v>
      </c>
      <c r="C18" s="39">
        <v>160200</v>
      </c>
      <c r="D18" s="39">
        <v>160200</v>
      </c>
      <c r="E18" s="39">
        <v>169938.78</v>
      </c>
      <c r="F18" s="39">
        <f t="shared" si="0"/>
        <v>146.23184824133298</v>
      </c>
      <c r="G18" s="39">
        <f t="shared" si="1"/>
        <v>106.07913857677902</v>
      </c>
    </row>
    <row r="19" spans="1:7" ht="25.5" x14ac:dyDescent="0.25">
      <c r="A19" s="14" t="s">
        <v>43</v>
      </c>
      <c r="B19" s="39">
        <v>3726213.95</v>
      </c>
      <c r="C19" s="39">
        <v>4572994</v>
      </c>
      <c r="D19" s="39">
        <v>4572994</v>
      </c>
      <c r="E19" s="39">
        <v>4575286.67</v>
      </c>
      <c r="F19" s="39">
        <f t="shared" si="0"/>
        <v>122.78647258029829</v>
      </c>
      <c r="G19" s="39">
        <f t="shared" si="1"/>
        <v>100.05013498814999</v>
      </c>
    </row>
    <row r="20" spans="1:7" x14ac:dyDescent="0.25">
      <c r="A20" s="30" t="s">
        <v>44</v>
      </c>
      <c r="B20" s="41">
        <f>SUM(B21:B23)</f>
        <v>353601.76</v>
      </c>
      <c r="C20" s="41">
        <f>SUM(C21:C23)</f>
        <v>140625.65</v>
      </c>
      <c r="D20" s="41">
        <f>SUM(D21:D23)</f>
        <v>140625.65</v>
      </c>
      <c r="E20" s="41">
        <f>SUM(E21:E23)</f>
        <v>148499.95000000001</v>
      </c>
      <c r="F20" s="41">
        <f t="shared" si="0"/>
        <v>41.996383162798736</v>
      </c>
      <c r="G20" s="41">
        <f t="shared" si="1"/>
        <v>105.59947634019827</v>
      </c>
    </row>
    <row r="21" spans="1:7" x14ac:dyDescent="0.25">
      <c r="A21" s="10" t="s">
        <v>45</v>
      </c>
      <c r="B21" s="39">
        <v>55512.24</v>
      </c>
      <c r="C21" s="39">
        <v>138707</v>
      </c>
      <c r="D21" s="39">
        <v>138707</v>
      </c>
      <c r="E21" s="39">
        <v>138707.04</v>
      </c>
      <c r="F21" s="39">
        <f t="shared" si="0"/>
        <v>249.86748868357682</v>
      </c>
      <c r="G21" s="39">
        <f t="shared" si="1"/>
        <v>100.00002883776595</v>
      </c>
    </row>
    <row r="22" spans="1:7" ht="25.5" x14ac:dyDescent="0.25">
      <c r="A22" s="14" t="s">
        <v>46</v>
      </c>
      <c r="B22" s="39">
        <v>298089.52</v>
      </c>
      <c r="C22" s="39">
        <v>1918.65</v>
      </c>
      <c r="D22" s="39">
        <v>1918.65</v>
      </c>
      <c r="E22" s="39">
        <v>9792.91</v>
      </c>
      <c r="F22" s="39">
        <f t="shared" si="0"/>
        <v>3.285224519131031</v>
      </c>
      <c r="G22" s="39">
        <f t="shared" si="1"/>
        <v>510.4062752456154</v>
      </c>
    </row>
    <row r="23" spans="1:7" ht="25.5" x14ac:dyDescent="0.25">
      <c r="A23" s="14" t="s">
        <v>47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</row>
    <row r="24" spans="1:7" x14ac:dyDescent="0.25">
      <c r="A24" s="30" t="s">
        <v>133</v>
      </c>
      <c r="B24" s="41">
        <f>SUM(B25)</f>
        <v>0</v>
      </c>
      <c r="C24" s="41">
        <f>SUM(C25)</f>
        <v>1550</v>
      </c>
      <c r="D24" s="41">
        <f>SUM(D25)</f>
        <v>1550</v>
      </c>
      <c r="E24" s="41">
        <f>SUM(E25)</f>
        <v>1550</v>
      </c>
      <c r="F24" s="41">
        <v>0</v>
      </c>
      <c r="G24" s="41">
        <f t="shared" si="1"/>
        <v>100</v>
      </c>
    </row>
    <row r="25" spans="1:7" ht="31.5" customHeight="1" x14ac:dyDescent="0.25">
      <c r="A25" s="91" t="s">
        <v>134</v>
      </c>
      <c r="B25" s="39">
        <v>0</v>
      </c>
      <c r="C25" s="39">
        <v>1550</v>
      </c>
      <c r="D25" s="39">
        <v>1550</v>
      </c>
      <c r="E25" s="39">
        <v>1550</v>
      </c>
      <c r="F25" s="39">
        <v>0</v>
      </c>
      <c r="G25" s="39">
        <f t="shared" si="1"/>
        <v>100</v>
      </c>
    </row>
    <row r="26" spans="1:7" ht="38.25" x14ac:dyDescent="0.25">
      <c r="A26" s="30" t="s">
        <v>48</v>
      </c>
      <c r="B26" s="41">
        <f>SUM(B27)</f>
        <v>0</v>
      </c>
      <c r="C26" s="41">
        <f>SUM(C27)</f>
        <v>0</v>
      </c>
      <c r="D26" s="41">
        <f>SUM(D27)</f>
        <v>0</v>
      </c>
      <c r="E26" s="41">
        <f>SUM(E27)</f>
        <v>0</v>
      </c>
      <c r="F26" s="41">
        <v>0</v>
      </c>
      <c r="G26" s="41">
        <v>0</v>
      </c>
    </row>
    <row r="27" spans="1:7" ht="51" x14ac:dyDescent="0.25">
      <c r="A27" s="91" t="s">
        <v>49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</row>
    <row r="28" spans="1:7" x14ac:dyDescent="0.25">
      <c r="A28" s="30" t="s">
        <v>50</v>
      </c>
      <c r="B28" s="41">
        <v>0</v>
      </c>
      <c r="C28" s="41">
        <f>SUM(C29)</f>
        <v>0</v>
      </c>
      <c r="D28" s="41">
        <f t="shared" ref="D28:D29" si="2">SUM(B28:C28)</f>
        <v>0</v>
      </c>
      <c r="E28" s="41">
        <f>SUM(E29)</f>
        <v>0</v>
      </c>
      <c r="F28" s="41">
        <v>0</v>
      </c>
      <c r="G28" s="41">
        <v>0</v>
      </c>
    </row>
    <row r="29" spans="1:7" ht="25.5" x14ac:dyDescent="0.25">
      <c r="A29" s="91" t="s">
        <v>51</v>
      </c>
      <c r="B29" s="39">
        <v>0</v>
      </c>
      <c r="C29" s="39">
        <v>0</v>
      </c>
      <c r="D29" s="39">
        <f t="shared" si="2"/>
        <v>0</v>
      </c>
      <c r="E29" s="39">
        <v>0</v>
      </c>
      <c r="F29" s="39">
        <v>0</v>
      </c>
      <c r="G29" s="39">
        <v>0</v>
      </c>
    </row>
    <row r="30" spans="1:7" x14ac:dyDescent="0.25">
      <c r="A30" s="33"/>
      <c r="B30" s="34"/>
      <c r="C30" s="34"/>
      <c r="D30" s="34"/>
    </row>
    <row r="32" spans="1:7" ht="15.75" customHeight="1" x14ac:dyDescent="0.25">
      <c r="A32" s="104" t="s">
        <v>52</v>
      </c>
      <c r="B32" s="104"/>
      <c r="C32" s="104"/>
      <c r="D32" s="104"/>
      <c r="E32" s="104"/>
      <c r="F32" s="104"/>
      <c r="G32" s="104"/>
    </row>
    <row r="33" spans="1:7" ht="18" x14ac:dyDescent="0.25">
      <c r="A33" s="4"/>
      <c r="B33" s="4"/>
      <c r="C33" s="5"/>
      <c r="D33" s="5"/>
    </row>
    <row r="34" spans="1:7" ht="30" x14ac:dyDescent="0.25">
      <c r="A34" s="74" t="s">
        <v>35</v>
      </c>
      <c r="B34" s="74" t="s">
        <v>137</v>
      </c>
      <c r="C34" s="74" t="s">
        <v>144</v>
      </c>
      <c r="D34" s="74" t="s">
        <v>138</v>
      </c>
      <c r="E34" s="74" t="s">
        <v>139</v>
      </c>
      <c r="F34" s="74" t="s">
        <v>140</v>
      </c>
      <c r="G34" s="74" t="s">
        <v>140</v>
      </c>
    </row>
    <row r="35" spans="1:7" x14ac:dyDescent="0.25">
      <c r="A35" s="87">
        <v>1</v>
      </c>
      <c r="B35" s="87">
        <v>2</v>
      </c>
      <c r="C35" s="87">
        <v>3</v>
      </c>
      <c r="D35" s="87">
        <v>4</v>
      </c>
      <c r="E35" s="87">
        <v>5</v>
      </c>
      <c r="F35" s="87" t="s">
        <v>146</v>
      </c>
      <c r="G35" s="87" t="s">
        <v>142</v>
      </c>
    </row>
    <row r="36" spans="1:7" x14ac:dyDescent="0.25">
      <c r="A36" s="30" t="s">
        <v>6</v>
      </c>
      <c r="B36" s="40">
        <f>SUM(B37+B39+B42+B47+B53)</f>
        <v>6143428.4400000004</v>
      </c>
      <c r="C36" s="40">
        <f>SUM(C37+C39+C42+C47+C51+C53)</f>
        <v>7892628</v>
      </c>
      <c r="D36" s="40">
        <f>SUM(D37+D39+D42+D47+D51+D53+D55)</f>
        <v>7892628</v>
      </c>
      <c r="E36" s="40">
        <f>SUM(E37+E39+E42+E47+E51+E53+E55)</f>
        <v>7615958.46</v>
      </c>
      <c r="F36" s="40">
        <f>SUM(E36/B36)*100</f>
        <v>123.96918975099187</v>
      </c>
      <c r="G36" s="40">
        <f>SUM(E36/D36)*100</f>
        <v>96.494582792955654</v>
      </c>
    </row>
    <row r="37" spans="1:7" ht="15.75" customHeight="1" x14ac:dyDescent="0.25">
      <c r="A37" s="18" t="s">
        <v>36</v>
      </c>
      <c r="B37" s="41">
        <f>SUM(B38)</f>
        <v>292773.65000000002</v>
      </c>
      <c r="C37" s="41">
        <f>SUM(C38)</f>
        <v>75074.720000000001</v>
      </c>
      <c r="D37" s="41">
        <f>SUM(D38)</f>
        <v>75074.720000000001</v>
      </c>
      <c r="E37" s="41">
        <f>SUM(E38)</f>
        <v>52304.31</v>
      </c>
      <c r="F37" s="41">
        <f t="shared" ref="F37:F49" si="3">SUM(E37/B37)*100</f>
        <v>17.865101589572692</v>
      </c>
      <c r="G37" s="41">
        <f t="shared" ref="G37:G52" si="4">SUM(E37/D37)*100</f>
        <v>69.669670429673261</v>
      </c>
    </row>
    <row r="38" spans="1:7" x14ac:dyDescent="0.25">
      <c r="A38" s="10" t="s">
        <v>37</v>
      </c>
      <c r="B38" s="39">
        <v>292773.65000000002</v>
      </c>
      <c r="C38" s="39">
        <v>75074.720000000001</v>
      </c>
      <c r="D38" s="39">
        <v>75074.720000000001</v>
      </c>
      <c r="E38" s="39">
        <v>52304.31</v>
      </c>
      <c r="F38" s="39">
        <f t="shared" si="3"/>
        <v>17.865101589572692</v>
      </c>
      <c r="G38" s="39">
        <f t="shared" si="4"/>
        <v>69.669670429673261</v>
      </c>
    </row>
    <row r="39" spans="1:7" x14ac:dyDescent="0.25">
      <c r="A39" s="18" t="s">
        <v>38</v>
      </c>
      <c r="B39" s="41">
        <f>SUM(B40:B41)</f>
        <v>1319700.6200000001</v>
      </c>
      <c r="C39" s="41">
        <f>SUM(C40:C41)</f>
        <v>2368385.63</v>
      </c>
      <c r="D39" s="41">
        <f>SUM(D40:D41)</f>
        <v>2368385.63</v>
      </c>
      <c r="E39" s="41">
        <f>SUM(E40:E41)</f>
        <v>2139114.7000000002</v>
      </c>
      <c r="F39" s="41">
        <f t="shared" si="3"/>
        <v>162.0909066482063</v>
      </c>
      <c r="G39" s="41">
        <f t="shared" si="4"/>
        <v>90.319527061139965</v>
      </c>
    </row>
    <row r="40" spans="1:7" ht="25.5" x14ac:dyDescent="0.25">
      <c r="A40" s="14" t="s">
        <v>39</v>
      </c>
      <c r="B40" s="39">
        <v>1319700.6200000001</v>
      </c>
      <c r="C40" s="39">
        <v>1964212.57</v>
      </c>
      <c r="D40" s="39">
        <v>1964212.57</v>
      </c>
      <c r="E40" s="39">
        <v>2139114.7000000002</v>
      </c>
      <c r="F40" s="39">
        <f t="shared" si="3"/>
        <v>162.0909066482063</v>
      </c>
      <c r="G40" s="39">
        <f t="shared" si="4"/>
        <v>108.90444001180586</v>
      </c>
    </row>
    <row r="41" spans="1:7" ht="25.5" x14ac:dyDescent="0.25">
      <c r="A41" s="14" t="s">
        <v>53</v>
      </c>
      <c r="B41" s="39">
        <v>0</v>
      </c>
      <c r="C41" s="39">
        <v>404173.06</v>
      </c>
      <c r="D41" s="39">
        <v>404173.06</v>
      </c>
      <c r="E41" s="39">
        <v>0</v>
      </c>
      <c r="F41" s="39">
        <v>0</v>
      </c>
      <c r="G41" s="39">
        <f t="shared" si="4"/>
        <v>0</v>
      </c>
    </row>
    <row r="42" spans="1:7" ht="25.5" x14ac:dyDescent="0.25">
      <c r="A42" s="8" t="s">
        <v>40</v>
      </c>
      <c r="B42" s="41">
        <f>SUM(B43:B46)</f>
        <v>4163818.1100000003</v>
      </c>
      <c r="C42" s="41">
        <f>SUM(C43:C46)</f>
        <v>5306992</v>
      </c>
      <c r="D42" s="41">
        <f>SUM(D43:D46)</f>
        <v>5306992</v>
      </c>
      <c r="E42" s="41">
        <f>SUM(E43:E46)</f>
        <v>5318761.4800000004</v>
      </c>
      <c r="F42" s="41">
        <f t="shared" si="3"/>
        <v>127.73760379268823</v>
      </c>
      <c r="G42" s="41">
        <f t="shared" si="4"/>
        <v>100.22177308727807</v>
      </c>
    </row>
    <row r="43" spans="1:7" ht="25.5" x14ac:dyDescent="0.25">
      <c r="A43" s="14" t="s">
        <v>41</v>
      </c>
      <c r="B43" s="39">
        <v>306596.34000000003</v>
      </c>
      <c r="C43" s="39">
        <v>573798</v>
      </c>
      <c r="D43" s="39">
        <v>573798</v>
      </c>
      <c r="E43" s="39">
        <v>573536.03</v>
      </c>
      <c r="F43" s="39">
        <f t="shared" si="3"/>
        <v>187.06551748138938</v>
      </c>
      <c r="G43" s="39">
        <f t="shared" si="4"/>
        <v>99.954344560280802</v>
      </c>
    </row>
    <row r="44" spans="1:7" ht="25.5" x14ac:dyDescent="0.25">
      <c r="A44" s="14" t="s">
        <v>42</v>
      </c>
      <c r="B44" s="39">
        <v>116211.88</v>
      </c>
      <c r="C44" s="39">
        <v>160200</v>
      </c>
      <c r="D44" s="39">
        <v>160200</v>
      </c>
      <c r="E44" s="39">
        <v>169938.78</v>
      </c>
      <c r="F44" s="39">
        <f t="shared" si="3"/>
        <v>146.23184824133298</v>
      </c>
      <c r="G44" s="39">
        <f t="shared" si="4"/>
        <v>106.07913857677902</v>
      </c>
    </row>
    <row r="45" spans="1:7" ht="25.5" x14ac:dyDescent="0.25">
      <c r="A45" s="14" t="s">
        <v>43</v>
      </c>
      <c r="B45" s="39">
        <v>3741009.89</v>
      </c>
      <c r="C45" s="39">
        <v>4558198.0599999996</v>
      </c>
      <c r="D45" s="39">
        <v>4558198.0599999996</v>
      </c>
      <c r="E45" s="39">
        <v>4575286.67</v>
      </c>
      <c r="F45" s="39">
        <f t="shared" si="3"/>
        <v>122.30084401086681</v>
      </c>
      <c r="G45" s="39">
        <f t="shared" si="4"/>
        <v>100.37489836499121</v>
      </c>
    </row>
    <row r="46" spans="1:7" ht="38.25" x14ac:dyDescent="0.25">
      <c r="A46" s="14" t="s">
        <v>54</v>
      </c>
      <c r="B46" s="39">
        <v>0</v>
      </c>
      <c r="C46" s="39">
        <v>14795.94</v>
      </c>
      <c r="D46" s="39">
        <v>14795.94</v>
      </c>
      <c r="E46" s="39">
        <v>0</v>
      </c>
      <c r="F46" s="39">
        <v>0</v>
      </c>
      <c r="G46" s="39">
        <f t="shared" si="4"/>
        <v>0</v>
      </c>
    </row>
    <row r="47" spans="1:7" x14ac:dyDescent="0.25">
      <c r="A47" s="30" t="s">
        <v>44</v>
      </c>
      <c r="B47" s="41">
        <f>SUM(B48:B50)</f>
        <v>367136.06</v>
      </c>
      <c r="C47" s="41">
        <f>SUM(C48:C50)</f>
        <v>140625.65</v>
      </c>
      <c r="D47" s="41">
        <f>SUM(D48:D50)</f>
        <v>140625.65</v>
      </c>
      <c r="E47" s="41">
        <f>SUM(E48:E50)</f>
        <v>104227.97</v>
      </c>
      <c r="F47" s="41">
        <f t="shared" si="3"/>
        <v>28.389466836899651</v>
      </c>
      <c r="G47" s="41">
        <f t="shared" si="4"/>
        <v>74.117324968809044</v>
      </c>
    </row>
    <row r="48" spans="1:7" x14ac:dyDescent="0.25">
      <c r="A48" s="10" t="s">
        <v>45</v>
      </c>
      <c r="B48" s="48">
        <v>69046.539999999994</v>
      </c>
      <c r="C48" s="48">
        <v>138707</v>
      </c>
      <c r="D48" s="48">
        <v>138707</v>
      </c>
      <c r="E48" s="48">
        <v>92063.69</v>
      </c>
      <c r="F48" s="48">
        <f t="shared" si="3"/>
        <v>133.33570371520429</v>
      </c>
      <c r="G48" s="48">
        <f t="shared" si="4"/>
        <v>66.372778590842572</v>
      </c>
    </row>
    <row r="49" spans="1:7" ht="25.5" x14ac:dyDescent="0.25">
      <c r="A49" s="14" t="s">
        <v>46</v>
      </c>
      <c r="B49" s="39">
        <v>298089.52</v>
      </c>
      <c r="C49" s="39">
        <v>1918.65</v>
      </c>
      <c r="D49" s="39">
        <v>1918.65</v>
      </c>
      <c r="E49" s="39">
        <v>9792.91</v>
      </c>
      <c r="F49" s="39">
        <f t="shared" si="3"/>
        <v>3.285224519131031</v>
      </c>
      <c r="G49" s="39">
        <f t="shared" si="4"/>
        <v>510.4062752456154</v>
      </c>
    </row>
    <row r="50" spans="1:7" ht="25.5" x14ac:dyDescent="0.25">
      <c r="A50" s="14" t="s">
        <v>225</v>
      </c>
      <c r="B50" s="39">
        <v>0</v>
      </c>
      <c r="C50" s="39">
        <v>0</v>
      </c>
      <c r="D50" s="39">
        <v>0</v>
      </c>
      <c r="E50" s="39">
        <v>2371.37</v>
      </c>
      <c r="F50" s="39">
        <v>0</v>
      </c>
      <c r="G50" s="39">
        <v>0</v>
      </c>
    </row>
    <row r="51" spans="1:7" x14ac:dyDescent="0.25">
      <c r="A51" s="30" t="s">
        <v>133</v>
      </c>
      <c r="B51" s="44"/>
      <c r="C51" s="44">
        <f>SUM(C52)</f>
        <v>1550</v>
      </c>
      <c r="D51" s="44">
        <f>SUM(D52)</f>
        <v>1550</v>
      </c>
      <c r="E51" s="44">
        <f>SUM(E52)</f>
        <v>1550</v>
      </c>
      <c r="F51" s="44">
        <v>0</v>
      </c>
      <c r="G51" s="44">
        <f t="shared" si="4"/>
        <v>100</v>
      </c>
    </row>
    <row r="52" spans="1:7" ht="25.5" x14ac:dyDescent="0.25">
      <c r="A52" s="56" t="s">
        <v>134</v>
      </c>
      <c r="B52" s="39">
        <v>0</v>
      </c>
      <c r="C52" s="39">
        <v>1550</v>
      </c>
      <c r="D52" s="39">
        <v>1550</v>
      </c>
      <c r="E52" s="39">
        <v>1550</v>
      </c>
      <c r="F52" s="39">
        <v>0</v>
      </c>
      <c r="G52" s="39">
        <f t="shared" si="4"/>
        <v>100</v>
      </c>
    </row>
    <row r="53" spans="1:7" ht="38.25" x14ac:dyDescent="0.25">
      <c r="A53" s="30" t="s">
        <v>48</v>
      </c>
      <c r="B53" s="41">
        <f>SUM(B54)</f>
        <v>0</v>
      </c>
      <c r="C53" s="41">
        <f>SUM(C54)</f>
        <v>0</v>
      </c>
      <c r="D53" s="41">
        <f>SUM(D54)</f>
        <v>0</v>
      </c>
      <c r="E53" s="41">
        <f>SUM(E54)</f>
        <v>0</v>
      </c>
      <c r="F53" s="41">
        <v>0</v>
      </c>
      <c r="G53" s="41">
        <v>0</v>
      </c>
    </row>
    <row r="54" spans="1:7" ht="51" x14ac:dyDescent="0.25">
      <c r="A54" s="91" t="s">
        <v>49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</row>
    <row r="55" spans="1:7" x14ac:dyDescent="0.25">
      <c r="A55" s="30" t="s">
        <v>50</v>
      </c>
      <c r="B55" s="41">
        <v>0</v>
      </c>
      <c r="C55" s="41">
        <f>SUM(C56)</f>
        <v>0</v>
      </c>
      <c r="D55" s="41">
        <f>SUM(D56)</f>
        <v>0</v>
      </c>
      <c r="E55" s="41">
        <f>SUM(E56)</f>
        <v>0</v>
      </c>
      <c r="F55" s="41">
        <v>0</v>
      </c>
      <c r="G55" s="41">
        <v>0</v>
      </c>
    </row>
    <row r="56" spans="1:7" ht="25.5" x14ac:dyDescent="0.25">
      <c r="A56" s="91" t="s">
        <v>51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</row>
    <row r="57" spans="1:7" x14ac:dyDescent="0.25">
      <c r="G57" s="88"/>
    </row>
  </sheetData>
  <mergeCells count="5">
    <mergeCell ref="A1:G2"/>
    <mergeCell ref="A3:G3"/>
    <mergeCell ref="A5:G5"/>
    <mergeCell ref="A7:G7"/>
    <mergeCell ref="A32:G32"/>
  </mergeCells>
  <pageMargins left="0.7" right="0.7" top="0.75" bottom="0.75" header="0.3" footer="0.3"/>
  <pageSetup paperSize="9" scale="74" fitToHeight="2" orientation="landscape" r:id="rId1"/>
  <rowBreaks count="1" manualBreakCount="1">
    <brk id="30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1"/>
  <sheetViews>
    <sheetView zoomScaleNormal="100" workbookViewId="0">
      <selection activeCell="C19" sqref="C19"/>
    </sheetView>
  </sheetViews>
  <sheetFormatPr defaultRowHeight="15" x14ac:dyDescent="0.25"/>
  <cols>
    <col min="1" max="1" width="37.7109375" customWidth="1"/>
    <col min="2" max="2" width="21.85546875" customWidth="1"/>
    <col min="3" max="3" width="22.42578125" customWidth="1"/>
    <col min="4" max="4" width="21.42578125" customWidth="1"/>
    <col min="5" max="5" width="17.5703125" customWidth="1"/>
    <col min="6" max="6" width="10.85546875" customWidth="1"/>
    <col min="7" max="7" width="12.140625" customWidth="1"/>
  </cols>
  <sheetData>
    <row r="1" spans="1:8" ht="42" customHeight="1" x14ac:dyDescent="0.25">
      <c r="A1" s="104" t="s">
        <v>145</v>
      </c>
      <c r="B1" s="104"/>
      <c r="C1" s="104"/>
      <c r="D1" s="104"/>
      <c r="E1" s="104"/>
      <c r="F1" s="104"/>
      <c r="G1" s="104"/>
      <c r="H1" s="47"/>
    </row>
    <row r="2" spans="1:8" ht="18" customHeight="1" x14ac:dyDescent="0.25">
      <c r="A2" s="104"/>
      <c r="B2" s="104"/>
      <c r="C2" s="104"/>
      <c r="D2" s="104"/>
      <c r="E2" s="104"/>
      <c r="F2" s="104"/>
      <c r="G2" s="104"/>
    </row>
    <row r="3" spans="1:8" ht="15.75" x14ac:dyDescent="0.25">
      <c r="A3" s="104" t="s">
        <v>0</v>
      </c>
      <c r="B3" s="104"/>
      <c r="C3" s="104"/>
      <c r="D3" s="104"/>
      <c r="E3" s="104"/>
      <c r="F3" s="104"/>
      <c r="G3" s="104"/>
    </row>
    <row r="4" spans="1:8" ht="18" x14ac:dyDescent="0.25">
      <c r="A4" s="4"/>
      <c r="B4" s="4"/>
      <c r="C4" s="5"/>
      <c r="D4" s="5"/>
    </row>
    <row r="5" spans="1:8" ht="18" customHeight="1" x14ac:dyDescent="0.25">
      <c r="A5" s="104" t="s">
        <v>17</v>
      </c>
      <c r="B5" s="104"/>
      <c r="C5" s="104"/>
      <c r="D5" s="104"/>
      <c r="E5" s="104"/>
      <c r="F5" s="104"/>
      <c r="G5" s="104"/>
    </row>
    <row r="6" spans="1:8" ht="18" x14ac:dyDescent="0.25">
      <c r="A6" s="4"/>
      <c r="B6" s="4"/>
      <c r="C6" s="5"/>
      <c r="D6" s="5"/>
    </row>
    <row r="7" spans="1:8" ht="15.75" customHeight="1" x14ac:dyDescent="0.25">
      <c r="A7" s="104" t="s">
        <v>55</v>
      </c>
      <c r="B7" s="104"/>
      <c r="C7" s="104"/>
      <c r="D7" s="104"/>
      <c r="E7" s="104"/>
      <c r="F7" s="104"/>
      <c r="G7" s="104"/>
    </row>
    <row r="8" spans="1:8" ht="18" x14ac:dyDescent="0.25">
      <c r="A8" s="4"/>
      <c r="B8" s="4"/>
      <c r="C8" s="5"/>
      <c r="D8" s="5"/>
    </row>
    <row r="9" spans="1:8" ht="30" x14ac:dyDescent="0.25">
      <c r="A9" s="74" t="s">
        <v>35</v>
      </c>
      <c r="B9" s="74" t="s">
        <v>137</v>
      </c>
      <c r="C9" s="74" t="s">
        <v>144</v>
      </c>
      <c r="D9" s="74" t="s">
        <v>138</v>
      </c>
      <c r="E9" s="74" t="s">
        <v>139</v>
      </c>
      <c r="F9" s="74" t="s">
        <v>140</v>
      </c>
      <c r="G9" s="74" t="s">
        <v>140</v>
      </c>
    </row>
    <row r="10" spans="1:8" x14ac:dyDescent="0.25">
      <c r="A10" s="87">
        <v>1</v>
      </c>
      <c r="B10" s="87">
        <v>2</v>
      </c>
      <c r="C10" s="87">
        <v>3</v>
      </c>
      <c r="D10" s="87">
        <v>4</v>
      </c>
      <c r="E10" s="87">
        <v>5</v>
      </c>
      <c r="F10" s="87" t="s">
        <v>146</v>
      </c>
      <c r="G10" s="87" t="s">
        <v>142</v>
      </c>
    </row>
    <row r="11" spans="1:8" ht="15.75" customHeight="1" x14ac:dyDescent="0.25">
      <c r="A11" s="8" t="s">
        <v>56</v>
      </c>
      <c r="B11" s="42">
        <f>SUM(B12+B15)</f>
        <v>6143428.4400000004</v>
      </c>
      <c r="C11" s="42">
        <f>SUM(C12+C15)</f>
        <v>7892628</v>
      </c>
      <c r="D11" s="42">
        <f>SUM(D12+D15)</f>
        <v>7892628</v>
      </c>
      <c r="E11" s="42">
        <f>SUM(E12+E15)</f>
        <v>7615958.46</v>
      </c>
      <c r="F11" s="42">
        <f>SUM(E11/B11)*100</f>
        <v>123.96918975099187</v>
      </c>
      <c r="G11" s="42">
        <f>SUM(E11/D11)*100</f>
        <v>96.494582792955654</v>
      </c>
    </row>
    <row r="12" spans="1:8" ht="15.75" customHeight="1" x14ac:dyDescent="0.25">
      <c r="A12" s="8" t="s">
        <v>57</v>
      </c>
      <c r="B12" s="42">
        <f t="shared" ref="B12:D13" si="0">SUM(B13)</f>
        <v>0</v>
      </c>
      <c r="C12" s="42">
        <f t="shared" si="0"/>
        <v>39239.72</v>
      </c>
      <c r="D12" s="42">
        <f t="shared" si="0"/>
        <v>39239.72</v>
      </c>
      <c r="E12" s="42">
        <f>SUM(E13)</f>
        <v>17566.96</v>
      </c>
      <c r="F12" s="42">
        <v>0</v>
      </c>
      <c r="G12" s="42">
        <f t="shared" ref="G12:G21" si="1">SUM(E12/D12)*100</f>
        <v>44.768311292741124</v>
      </c>
    </row>
    <row r="13" spans="1:8" ht="25.5" x14ac:dyDescent="0.25">
      <c r="A13" s="14" t="s">
        <v>58</v>
      </c>
      <c r="B13" s="45">
        <f t="shared" si="0"/>
        <v>0</v>
      </c>
      <c r="C13" s="45">
        <f t="shared" si="0"/>
        <v>39239.72</v>
      </c>
      <c r="D13" s="45">
        <f t="shared" si="0"/>
        <v>39239.72</v>
      </c>
      <c r="E13" s="45">
        <f>SUM(E14)</f>
        <v>17566.96</v>
      </c>
      <c r="F13" s="45">
        <v>0</v>
      </c>
      <c r="G13" s="45">
        <f t="shared" si="1"/>
        <v>44.768311292741124</v>
      </c>
    </row>
    <row r="14" spans="1:8" x14ac:dyDescent="0.25">
      <c r="A14" s="63" t="s">
        <v>59</v>
      </c>
      <c r="B14" s="43">
        <v>0</v>
      </c>
      <c r="C14" s="43">
        <v>39239.72</v>
      </c>
      <c r="D14" s="43">
        <v>39239.72</v>
      </c>
      <c r="E14" s="43">
        <v>17566.96</v>
      </c>
      <c r="F14" s="43">
        <v>0</v>
      </c>
      <c r="G14" s="43">
        <f t="shared" si="1"/>
        <v>44.768311292741124</v>
      </c>
    </row>
    <row r="15" spans="1:8" x14ac:dyDescent="0.25">
      <c r="A15" s="8" t="s">
        <v>60</v>
      </c>
      <c r="B15" s="42">
        <f>SUM(B16+B18+B20)</f>
        <v>6143428.4400000004</v>
      </c>
      <c r="C15" s="42">
        <f>SUM(C16+C18+C20)</f>
        <v>7853388.2800000003</v>
      </c>
      <c r="D15" s="42">
        <f>SUM(D16+D20)</f>
        <v>7853388.2800000003</v>
      </c>
      <c r="E15" s="42">
        <f>SUM(E16+E20)</f>
        <v>7598391.5</v>
      </c>
      <c r="F15" s="42">
        <f t="shared" ref="F15:F19" si="2">SUM(E15/B15)*100</f>
        <v>123.68324257716917</v>
      </c>
      <c r="G15" s="42">
        <f t="shared" si="1"/>
        <v>96.753034856949654</v>
      </c>
    </row>
    <row r="16" spans="1:8" x14ac:dyDescent="0.25">
      <c r="A16" s="14" t="s">
        <v>61</v>
      </c>
      <c r="B16" s="45">
        <f>SUM(B17)</f>
        <v>6136028</v>
      </c>
      <c r="C16" s="45">
        <f>SUM(C17)</f>
        <v>7826844.2800000003</v>
      </c>
      <c r="D16" s="45">
        <f>SUM(D17)</f>
        <v>7826844.2800000003</v>
      </c>
      <c r="E16" s="45">
        <f>SUM(E17)</f>
        <v>7571847.5</v>
      </c>
      <c r="F16" s="45">
        <f t="shared" si="2"/>
        <v>123.39981988348163</v>
      </c>
      <c r="G16" s="45">
        <f t="shared" si="1"/>
        <v>96.742023082641424</v>
      </c>
    </row>
    <row r="17" spans="1:7" x14ac:dyDescent="0.25">
      <c r="A17" s="13" t="s">
        <v>62</v>
      </c>
      <c r="B17" s="43">
        <v>6136028</v>
      </c>
      <c r="C17" s="43">
        <v>7826844.2800000003</v>
      </c>
      <c r="D17" s="43">
        <v>7826844.2800000003</v>
      </c>
      <c r="E17" s="43">
        <v>7571847.5</v>
      </c>
      <c r="F17" s="43">
        <f t="shared" si="2"/>
        <v>123.39981988348163</v>
      </c>
      <c r="G17" s="43">
        <f t="shared" si="1"/>
        <v>96.742023082641424</v>
      </c>
    </row>
    <row r="18" spans="1:7" x14ac:dyDescent="0.25">
      <c r="A18" s="14" t="s">
        <v>63</v>
      </c>
      <c r="B18" s="45">
        <f>SUM(B19)</f>
        <v>7400.44</v>
      </c>
      <c r="C18" s="45">
        <f>SUM(C19)</f>
        <v>0</v>
      </c>
      <c r="D18" s="45">
        <v>0</v>
      </c>
      <c r="E18" s="45">
        <v>0</v>
      </c>
      <c r="F18" s="45">
        <f t="shared" si="2"/>
        <v>0</v>
      </c>
      <c r="G18" s="45">
        <v>0</v>
      </c>
    </row>
    <row r="19" spans="1:7" x14ac:dyDescent="0.25">
      <c r="A19" s="13" t="s">
        <v>64</v>
      </c>
      <c r="B19" s="43">
        <v>7400.44</v>
      </c>
      <c r="C19" s="43">
        <v>0</v>
      </c>
      <c r="D19" s="43">
        <v>0</v>
      </c>
      <c r="E19" s="43">
        <v>0</v>
      </c>
      <c r="F19" s="43">
        <f t="shared" si="2"/>
        <v>0</v>
      </c>
      <c r="G19" s="43">
        <v>0</v>
      </c>
    </row>
    <row r="20" spans="1:7" ht="25.5" x14ac:dyDescent="0.25">
      <c r="A20" s="36" t="s">
        <v>65</v>
      </c>
      <c r="B20" s="45">
        <f>SUM(B21)</f>
        <v>0</v>
      </c>
      <c r="C20" s="45">
        <f>SUM(C21)</f>
        <v>26544</v>
      </c>
      <c r="D20" s="45">
        <f t="shared" ref="D20:D21" si="3">SUM(B20:C20)</f>
        <v>26544</v>
      </c>
      <c r="E20" s="45">
        <f>SUM(E21)</f>
        <v>26544</v>
      </c>
      <c r="F20" s="45">
        <v>0</v>
      </c>
      <c r="G20" s="45">
        <f t="shared" si="1"/>
        <v>100</v>
      </c>
    </row>
    <row r="21" spans="1:7" ht="25.5" x14ac:dyDescent="0.25">
      <c r="A21" s="35" t="s">
        <v>66</v>
      </c>
      <c r="B21" s="43">
        <v>0</v>
      </c>
      <c r="C21" s="43">
        <v>26544</v>
      </c>
      <c r="D21" s="43">
        <f t="shared" si="3"/>
        <v>26544</v>
      </c>
      <c r="E21" s="43">
        <v>26544</v>
      </c>
      <c r="F21" s="43">
        <v>0</v>
      </c>
      <c r="G21" s="43">
        <f t="shared" si="1"/>
        <v>100</v>
      </c>
    </row>
  </sheetData>
  <mergeCells count="4">
    <mergeCell ref="A1:G2"/>
    <mergeCell ref="A3:G3"/>
    <mergeCell ref="A5:G5"/>
    <mergeCell ref="A7:G7"/>
  </mergeCells>
  <pageMargins left="0.7" right="0.7" top="0.75" bottom="0.75" header="0.3" footer="0.3"/>
  <pageSetup paperSize="9"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6"/>
  <sheetViews>
    <sheetView zoomScaleNormal="100" workbookViewId="0">
      <selection activeCell="L15" sqref="L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  <col min="7" max="7" width="14.42578125" customWidth="1"/>
  </cols>
  <sheetData>
    <row r="1" spans="1:9" ht="42" customHeight="1" x14ac:dyDescent="0.25">
      <c r="A1" s="104" t="s">
        <v>145</v>
      </c>
      <c r="B1" s="104"/>
      <c r="C1" s="104"/>
      <c r="D1" s="104"/>
      <c r="E1" s="104"/>
      <c r="F1" s="104"/>
      <c r="G1" s="104"/>
      <c r="H1" s="104"/>
      <c r="I1" s="104"/>
    </row>
    <row r="2" spans="1:9" ht="18" customHeight="1" x14ac:dyDescent="0.25">
      <c r="A2" s="104"/>
      <c r="B2" s="104"/>
      <c r="C2" s="104"/>
      <c r="D2" s="104"/>
      <c r="E2" s="104"/>
      <c r="F2" s="104"/>
      <c r="G2" s="104"/>
      <c r="H2" s="104"/>
      <c r="I2" s="104"/>
    </row>
    <row r="3" spans="1:9" ht="15.75" customHeight="1" x14ac:dyDescent="0.25">
      <c r="A3" s="104" t="s">
        <v>0</v>
      </c>
      <c r="B3" s="104"/>
      <c r="C3" s="104"/>
      <c r="D3" s="104"/>
      <c r="E3" s="104"/>
      <c r="F3" s="104"/>
      <c r="G3" s="104"/>
      <c r="H3" s="104"/>
      <c r="I3" s="104"/>
    </row>
    <row r="4" spans="1:9" ht="18" x14ac:dyDescent="0.25">
      <c r="A4" s="4"/>
      <c r="B4" s="4"/>
      <c r="C4" s="4"/>
      <c r="D4" s="4"/>
      <c r="E4" s="5"/>
      <c r="F4" s="5"/>
    </row>
    <row r="5" spans="1:9" ht="18" customHeight="1" x14ac:dyDescent="0.25">
      <c r="A5" s="104" t="s">
        <v>67</v>
      </c>
      <c r="B5" s="104"/>
      <c r="C5" s="104"/>
      <c r="D5" s="104"/>
      <c r="E5" s="104"/>
      <c r="F5" s="104"/>
      <c r="G5" s="104"/>
      <c r="H5" s="104"/>
      <c r="I5" s="104"/>
    </row>
    <row r="6" spans="1:9" ht="18" x14ac:dyDescent="0.25">
      <c r="A6" s="4"/>
      <c r="B6" s="4"/>
      <c r="C6" s="4"/>
      <c r="D6" s="4"/>
      <c r="E6" s="5"/>
      <c r="F6" s="5"/>
    </row>
    <row r="7" spans="1:9" ht="40.5" customHeight="1" x14ac:dyDescent="0.25">
      <c r="A7" s="111" t="s">
        <v>35</v>
      </c>
      <c r="B7" s="111"/>
      <c r="C7" s="112"/>
      <c r="D7" s="74" t="s">
        <v>137</v>
      </c>
      <c r="E7" s="74" t="s">
        <v>144</v>
      </c>
      <c r="F7" s="74" t="s">
        <v>138</v>
      </c>
      <c r="G7" s="74" t="s">
        <v>139</v>
      </c>
      <c r="H7" s="73" t="s">
        <v>140</v>
      </c>
      <c r="I7" s="74" t="s">
        <v>140</v>
      </c>
    </row>
    <row r="8" spans="1:9" x14ac:dyDescent="0.25">
      <c r="A8" s="86">
        <v>1</v>
      </c>
      <c r="B8" s="87"/>
      <c r="C8" s="87"/>
      <c r="D8" s="87">
        <v>2</v>
      </c>
      <c r="E8" s="87">
        <v>3</v>
      </c>
      <c r="F8" s="87">
        <v>4</v>
      </c>
      <c r="G8" s="87">
        <v>5</v>
      </c>
      <c r="H8" s="86" t="s">
        <v>146</v>
      </c>
      <c r="I8" s="87" t="s">
        <v>142</v>
      </c>
    </row>
    <row r="9" spans="1:9" x14ac:dyDescent="0.25">
      <c r="A9" s="28"/>
      <c r="B9" s="29"/>
      <c r="C9" s="27" t="s">
        <v>68</v>
      </c>
      <c r="D9" s="46">
        <f>SUM(D10)</f>
        <v>0</v>
      </c>
      <c r="E9" s="46">
        <f>SUM(E10)</f>
        <v>0</v>
      </c>
      <c r="F9" s="46">
        <f>SUM(F10)</f>
        <v>0</v>
      </c>
      <c r="G9" s="46">
        <v>0</v>
      </c>
      <c r="H9" s="46">
        <v>0</v>
      </c>
      <c r="I9" s="46">
        <v>0</v>
      </c>
    </row>
    <row r="10" spans="1:9" ht="25.5" x14ac:dyDescent="0.25">
      <c r="A10" s="8">
        <v>8</v>
      </c>
      <c r="B10" s="8"/>
      <c r="C10" s="8" t="s">
        <v>69</v>
      </c>
      <c r="D10" s="42">
        <f>SUM(D11)</f>
        <v>0</v>
      </c>
      <c r="E10" s="42">
        <f>SUM(E11)</f>
        <v>0</v>
      </c>
      <c r="F10" s="42">
        <f t="shared" ref="F10:F11" si="0">SUM(D10:E10)</f>
        <v>0</v>
      </c>
      <c r="G10" s="42">
        <v>0</v>
      </c>
      <c r="H10" s="42">
        <v>0</v>
      </c>
      <c r="I10" s="42">
        <v>0</v>
      </c>
    </row>
    <row r="11" spans="1:9" ht="25.5" x14ac:dyDescent="0.25">
      <c r="A11" s="8"/>
      <c r="B11" s="12">
        <v>83</v>
      </c>
      <c r="C11" s="12" t="s">
        <v>70</v>
      </c>
      <c r="D11" s="43">
        <v>0</v>
      </c>
      <c r="E11" s="43">
        <v>0</v>
      </c>
      <c r="F11" s="43">
        <f t="shared" si="0"/>
        <v>0</v>
      </c>
      <c r="G11" s="43">
        <v>0</v>
      </c>
      <c r="H11" s="43">
        <v>0</v>
      </c>
      <c r="I11" s="43">
        <v>0</v>
      </c>
    </row>
    <row r="12" spans="1:9" x14ac:dyDescent="0.25">
      <c r="A12" s="8"/>
      <c r="B12" s="12"/>
      <c r="C12" s="31"/>
      <c r="D12" s="43"/>
      <c r="E12" s="43"/>
      <c r="F12" s="43"/>
      <c r="G12" s="43"/>
      <c r="H12" s="43"/>
      <c r="I12" s="43"/>
    </row>
    <row r="13" spans="1:9" x14ac:dyDescent="0.25">
      <c r="A13" s="8"/>
      <c r="B13" s="12"/>
      <c r="C13" s="27" t="s">
        <v>71</v>
      </c>
      <c r="D13" s="46">
        <f t="shared" ref="D13:E14" si="1">SUM(D14)</f>
        <v>337839.84</v>
      </c>
      <c r="E13" s="46">
        <f t="shared" si="1"/>
        <v>337840</v>
      </c>
      <c r="F13" s="46">
        <f>SUM(F14)</f>
        <v>337840</v>
      </c>
      <c r="G13" s="46">
        <f>SUM(G14)</f>
        <v>337839.84</v>
      </c>
      <c r="H13" s="46">
        <f>SUM(G13/D13)*100</f>
        <v>100</v>
      </c>
      <c r="I13" s="46">
        <f>SUM(G13/F13)*100</f>
        <v>99.999952640303107</v>
      </c>
    </row>
    <row r="14" spans="1:9" ht="25.5" x14ac:dyDescent="0.25">
      <c r="A14" s="11">
        <v>5</v>
      </c>
      <c r="B14" s="11"/>
      <c r="C14" s="18" t="s">
        <v>72</v>
      </c>
      <c r="D14" s="42">
        <f t="shared" si="1"/>
        <v>337839.84</v>
      </c>
      <c r="E14" s="42">
        <f t="shared" si="1"/>
        <v>337840</v>
      </c>
      <c r="F14" s="42">
        <f>SUM(F15)</f>
        <v>337840</v>
      </c>
      <c r="G14" s="42">
        <f>SUM(G15)</f>
        <v>337839.84</v>
      </c>
      <c r="H14" s="42">
        <f t="shared" ref="H14:H15" si="2">SUM(G14/D14)*100</f>
        <v>100</v>
      </c>
      <c r="I14" s="42">
        <f t="shared" ref="I14:I15" si="3">SUM(G14/F14)*100</f>
        <v>99.999952640303107</v>
      </c>
    </row>
    <row r="15" spans="1:9" ht="25.5" x14ac:dyDescent="0.25">
      <c r="A15" s="12"/>
      <c r="B15" s="12">
        <v>54</v>
      </c>
      <c r="C15" s="19" t="s">
        <v>73</v>
      </c>
      <c r="D15" s="43">
        <v>337839.84</v>
      </c>
      <c r="E15" s="43">
        <v>337840</v>
      </c>
      <c r="F15" s="43">
        <v>337840</v>
      </c>
      <c r="G15" s="43">
        <v>337839.84</v>
      </c>
      <c r="H15" s="43">
        <f t="shared" si="2"/>
        <v>100</v>
      </c>
      <c r="I15" s="43">
        <f t="shared" si="3"/>
        <v>99.999952640303107</v>
      </c>
    </row>
    <row r="16" spans="1:9" x14ac:dyDescent="0.25">
      <c r="A16" s="122" t="s">
        <v>13</v>
      </c>
      <c r="B16" s="122"/>
      <c r="C16" s="122"/>
      <c r="D16" s="85">
        <f>SUM(D9-D13)</f>
        <v>-337839.84</v>
      </c>
      <c r="E16" s="85">
        <f t="shared" ref="E16:I16" si="4">SUM(E9-E13)</f>
        <v>-337840</v>
      </c>
      <c r="F16" s="85">
        <f t="shared" si="4"/>
        <v>-337840</v>
      </c>
      <c r="G16" s="85">
        <f t="shared" si="4"/>
        <v>-337839.84</v>
      </c>
      <c r="H16" s="85">
        <f t="shared" si="4"/>
        <v>-100</v>
      </c>
      <c r="I16" s="85">
        <f t="shared" si="4"/>
        <v>-99.999952640303107</v>
      </c>
    </row>
  </sheetData>
  <mergeCells count="5">
    <mergeCell ref="A16:C16"/>
    <mergeCell ref="A1:I2"/>
    <mergeCell ref="A7:C7"/>
    <mergeCell ref="A5:I5"/>
    <mergeCell ref="A3:I3"/>
  </mergeCells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0"/>
  <sheetViews>
    <sheetView zoomScaleNormal="100" workbookViewId="0">
      <selection activeCell="M11" sqref="M11"/>
    </sheetView>
  </sheetViews>
  <sheetFormatPr defaultRowHeight="15" x14ac:dyDescent="0.25"/>
  <cols>
    <col min="1" max="1" width="25.28515625" customWidth="1"/>
    <col min="2" max="2" width="21.5703125" customWidth="1"/>
    <col min="3" max="3" width="21" customWidth="1"/>
    <col min="4" max="4" width="19.85546875" customWidth="1"/>
    <col min="5" max="5" width="15.28515625" customWidth="1"/>
  </cols>
  <sheetData>
    <row r="1" spans="1:9" ht="42" customHeight="1" x14ac:dyDescent="0.25">
      <c r="A1" s="104" t="s">
        <v>145</v>
      </c>
      <c r="B1" s="104"/>
      <c r="C1" s="104"/>
      <c r="D1" s="104"/>
      <c r="E1" s="104"/>
      <c r="F1" s="104"/>
      <c r="G1" s="104"/>
      <c r="H1" s="47"/>
      <c r="I1" s="47"/>
    </row>
    <row r="2" spans="1:9" ht="18" customHeight="1" x14ac:dyDescent="0.25">
      <c r="A2" s="47"/>
      <c r="B2" s="47"/>
      <c r="C2" s="47"/>
      <c r="D2" s="47"/>
      <c r="E2" s="47"/>
      <c r="F2" s="47"/>
      <c r="G2" s="47"/>
      <c r="H2" s="47"/>
      <c r="I2" s="47"/>
    </row>
    <row r="3" spans="1:9" ht="15.75" customHeight="1" x14ac:dyDescent="0.25">
      <c r="A3" s="104" t="s">
        <v>0</v>
      </c>
      <c r="B3" s="104"/>
      <c r="C3" s="104"/>
      <c r="D3" s="104"/>
      <c r="E3" s="104"/>
      <c r="F3" s="104"/>
      <c r="G3" s="104"/>
    </row>
    <row r="4" spans="1:9" ht="18" x14ac:dyDescent="0.25">
      <c r="A4" s="4"/>
      <c r="B4" s="4"/>
      <c r="C4" s="5"/>
      <c r="D4" s="5"/>
    </row>
    <row r="5" spans="1:9" ht="18" customHeight="1" x14ac:dyDescent="0.25">
      <c r="A5" s="104" t="s">
        <v>74</v>
      </c>
      <c r="B5" s="104"/>
      <c r="C5" s="104"/>
      <c r="D5" s="104"/>
      <c r="E5" s="104"/>
      <c r="F5" s="104"/>
      <c r="G5" s="104"/>
    </row>
    <row r="6" spans="1:9" ht="18" x14ac:dyDescent="0.25">
      <c r="A6" s="4"/>
      <c r="B6" s="4"/>
      <c r="C6" s="5"/>
      <c r="D6" s="5"/>
    </row>
    <row r="7" spans="1:9" ht="30" x14ac:dyDescent="0.25">
      <c r="A7" s="73" t="s">
        <v>35</v>
      </c>
      <c r="B7" s="74" t="s">
        <v>137</v>
      </c>
      <c r="C7" s="74" t="s">
        <v>144</v>
      </c>
      <c r="D7" s="74" t="s">
        <v>138</v>
      </c>
      <c r="E7" s="74" t="s">
        <v>139</v>
      </c>
      <c r="F7" s="74" t="s">
        <v>140</v>
      </c>
      <c r="G7" s="74" t="s">
        <v>140</v>
      </c>
    </row>
    <row r="8" spans="1:9" x14ac:dyDescent="0.25">
      <c r="A8" s="86">
        <v>1</v>
      </c>
      <c r="B8" s="87">
        <v>2</v>
      </c>
      <c r="C8" s="87">
        <v>3</v>
      </c>
      <c r="D8" s="87">
        <v>4</v>
      </c>
      <c r="E8" s="87">
        <v>5</v>
      </c>
      <c r="F8" s="87" t="s">
        <v>146</v>
      </c>
      <c r="G8" s="87" t="s">
        <v>142</v>
      </c>
    </row>
    <row r="9" spans="1:9" x14ac:dyDescent="0.25">
      <c r="A9" s="8" t="s">
        <v>68</v>
      </c>
      <c r="B9" s="46">
        <f t="shared" ref="B9:C10" si="0">SUM(B10)</f>
        <v>0</v>
      </c>
      <c r="C9" s="46">
        <f t="shared" si="0"/>
        <v>0</v>
      </c>
      <c r="D9" s="46">
        <f>SUM(B9:C9)</f>
        <v>0</v>
      </c>
      <c r="E9" s="46">
        <f>SUM(E10)</f>
        <v>0</v>
      </c>
      <c r="F9" s="46">
        <v>0</v>
      </c>
      <c r="G9" s="46">
        <v>0</v>
      </c>
    </row>
    <row r="10" spans="1:9" ht="25.5" x14ac:dyDescent="0.25">
      <c r="A10" s="8" t="s">
        <v>75</v>
      </c>
      <c r="B10" s="42">
        <f t="shared" si="0"/>
        <v>0</v>
      </c>
      <c r="C10" s="42">
        <f t="shared" si="0"/>
        <v>0</v>
      </c>
      <c r="D10" s="42">
        <f t="shared" ref="D10:D19" si="1">SUM(B10:C10)</f>
        <v>0</v>
      </c>
      <c r="E10" s="42">
        <f>SUM(E11)</f>
        <v>0</v>
      </c>
      <c r="F10" s="42">
        <v>0</v>
      </c>
      <c r="G10" s="42">
        <v>0</v>
      </c>
    </row>
    <row r="11" spans="1:9" ht="25.5" x14ac:dyDescent="0.25">
      <c r="A11" s="14" t="s">
        <v>51</v>
      </c>
      <c r="B11" s="43">
        <v>0</v>
      </c>
      <c r="C11" s="43">
        <v>0</v>
      </c>
      <c r="D11" s="43">
        <f t="shared" si="1"/>
        <v>0</v>
      </c>
      <c r="E11" s="43">
        <v>0</v>
      </c>
      <c r="F11" s="43">
        <v>0</v>
      </c>
      <c r="G11" s="43">
        <v>0</v>
      </c>
    </row>
    <row r="12" spans="1:9" x14ac:dyDescent="0.25">
      <c r="A12" s="14"/>
      <c r="B12" s="43"/>
      <c r="C12" s="43"/>
      <c r="D12" s="43"/>
      <c r="E12" s="43"/>
      <c r="F12" s="43"/>
      <c r="G12" s="43"/>
    </row>
    <row r="13" spans="1:9" x14ac:dyDescent="0.25">
      <c r="A13" s="8" t="s">
        <v>71</v>
      </c>
      <c r="B13" s="46">
        <f>SUM(B14+B16)</f>
        <v>337839.83999999997</v>
      </c>
      <c r="C13" s="46">
        <f>SUM(C14+C16)</f>
        <v>337840</v>
      </c>
      <c r="D13" s="46">
        <f>SUM(D14+D16)</f>
        <v>337840</v>
      </c>
      <c r="E13" s="46">
        <f>SUM(E14+E16)</f>
        <v>337839.83999999997</v>
      </c>
      <c r="F13" s="46">
        <f>SUM(E13/B13)*100</f>
        <v>100</v>
      </c>
      <c r="G13" s="46">
        <f>SUM(E13/D13)*100</f>
        <v>99.999952640303093</v>
      </c>
    </row>
    <row r="14" spans="1:9" ht="25.5" x14ac:dyDescent="0.25">
      <c r="A14" s="18" t="s">
        <v>40</v>
      </c>
      <c r="B14" s="42">
        <f>SUM(B15)</f>
        <v>265445</v>
      </c>
      <c r="C14" s="42">
        <f>SUM(C15)</f>
        <v>265445</v>
      </c>
      <c r="D14" s="42">
        <f>SUM(D15)</f>
        <v>265445</v>
      </c>
      <c r="E14" s="42">
        <f>SUM(E15)</f>
        <v>265445</v>
      </c>
      <c r="F14" s="42">
        <f t="shared" ref="F14:F17" si="2">SUM(E14/B14)*100</f>
        <v>100</v>
      </c>
      <c r="G14" s="42">
        <f t="shared" ref="G14:G17" si="3">SUM(E14/D14)*100</f>
        <v>100</v>
      </c>
    </row>
    <row r="15" spans="1:9" ht="25.5" x14ac:dyDescent="0.25">
      <c r="A15" s="14" t="s">
        <v>41</v>
      </c>
      <c r="B15" s="43">
        <v>265445</v>
      </c>
      <c r="C15" s="43">
        <v>265445</v>
      </c>
      <c r="D15" s="43">
        <v>265445</v>
      </c>
      <c r="E15" s="43">
        <v>265445</v>
      </c>
      <c r="F15" s="43">
        <f t="shared" si="2"/>
        <v>100</v>
      </c>
      <c r="G15" s="43">
        <f t="shared" si="3"/>
        <v>100</v>
      </c>
    </row>
    <row r="16" spans="1:9" x14ac:dyDescent="0.25">
      <c r="A16" s="18" t="s">
        <v>38</v>
      </c>
      <c r="B16" s="42">
        <f>SUM(B17)</f>
        <v>72394.84</v>
      </c>
      <c r="C16" s="42">
        <f>SUM(C17)</f>
        <v>72395</v>
      </c>
      <c r="D16" s="42">
        <f>SUM(D17)</f>
        <v>72395</v>
      </c>
      <c r="E16" s="42">
        <f>SUM(E17)</f>
        <v>72394.84</v>
      </c>
      <c r="F16" s="42">
        <f t="shared" si="2"/>
        <v>100</v>
      </c>
      <c r="G16" s="42">
        <f t="shared" si="3"/>
        <v>99.99977899026176</v>
      </c>
    </row>
    <row r="17" spans="1:7" x14ac:dyDescent="0.25">
      <c r="A17" s="10" t="s">
        <v>76</v>
      </c>
      <c r="B17" s="43">
        <v>72394.84</v>
      </c>
      <c r="C17" s="43">
        <v>72395</v>
      </c>
      <c r="D17" s="43">
        <v>72395</v>
      </c>
      <c r="E17" s="43">
        <v>72394.84</v>
      </c>
      <c r="F17" s="43">
        <f t="shared" si="2"/>
        <v>100</v>
      </c>
      <c r="G17" s="43">
        <f t="shared" si="3"/>
        <v>99.99977899026176</v>
      </c>
    </row>
    <row r="18" spans="1:7" ht="25.5" x14ac:dyDescent="0.25">
      <c r="A18" s="8" t="s">
        <v>75</v>
      </c>
      <c r="B18" s="42">
        <f>SUM(B19)</f>
        <v>0</v>
      </c>
      <c r="C18" s="42">
        <f>SUM(C19)</f>
        <v>0</v>
      </c>
      <c r="D18" s="42">
        <f t="shared" si="1"/>
        <v>0</v>
      </c>
      <c r="E18" s="42">
        <v>0</v>
      </c>
      <c r="F18" s="42">
        <v>0</v>
      </c>
      <c r="G18" s="42">
        <v>0</v>
      </c>
    </row>
    <row r="19" spans="1:7" ht="25.5" x14ac:dyDescent="0.25">
      <c r="A19" s="14" t="s">
        <v>51</v>
      </c>
      <c r="B19" s="43">
        <v>0</v>
      </c>
      <c r="C19" s="43">
        <v>0</v>
      </c>
      <c r="D19" s="43">
        <f t="shared" si="1"/>
        <v>0</v>
      </c>
      <c r="E19" s="43">
        <v>0</v>
      </c>
      <c r="F19" s="43">
        <v>0</v>
      </c>
      <c r="G19" s="43">
        <v>0</v>
      </c>
    </row>
    <row r="20" spans="1:7" x14ac:dyDescent="0.25">
      <c r="A20" s="84" t="s">
        <v>13</v>
      </c>
      <c r="B20" s="85">
        <f>SUM(B9-B13)</f>
        <v>-337839.83999999997</v>
      </c>
      <c r="C20" s="85">
        <f t="shared" ref="C20:G20" si="4">SUM(C9-C13)</f>
        <v>-337840</v>
      </c>
      <c r="D20" s="85">
        <f t="shared" si="4"/>
        <v>-337840</v>
      </c>
      <c r="E20" s="85">
        <f t="shared" si="4"/>
        <v>-337839.83999999997</v>
      </c>
      <c r="F20" s="85">
        <f t="shared" si="4"/>
        <v>-100</v>
      </c>
      <c r="G20" s="85">
        <f t="shared" si="4"/>
        <v>-99.999952640303093</v>
      </c>
    </row>
  </sheetData>
  <mergeCells count="3">
    <mergeCell ref="A1:G1"/>
    <mergeCell ref="A3:G3"/>
    <mergeCell ref="A5:G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66"/>
  <sheetViews>
    <sheetView topLeftCell="A34" zoomScaleNormal="100" workbookViewId="0">
      <selection activeCell="E8" sqref="E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7.28515625" customWidth="1"/>
    <col min="5" max="5" width="21.42578125" customWidth="1"/>
    <col min="6" max="6" width="22" customWidth="1"/>
    <col min="7" max="7" width="25.28515625" customWidth="1"/>
    <col min="8" max="8" width="11.28515625" customWidth="1"/>
    <col min="11" max="11" width="11.5703125" bestFit="1" customWidth="1"/>
    <col min="13" max="13" width="11.5703125" bestFit="1" customWidth="1"/>
  </cols>
  <sheetData>
    <row r="1" spans="1:13" ht="42" customHeight="1" x14ac:dyDescent="0.25">
      <c r="A1" s="104" t="s">
        <v>145</v>
      </c>
      <c r="B1" s="104"/>
      <c r="C1" s="104"/>
      <c r="D1" s="104"/>
      <c r="E1" s="104"/>
      <c r="F1" s="104"/>
      <c r="G1" s="104"/>
      <c r="H1" s="104"/>
      <c r="I1" s="47"/>
    </row>
    <row r="2" spans="1:13" ht="15" customHeight="1" x14ac:dyDescent="0.25">
      <c r="A2" s="47"/>
      <c r="B2" s="47"/>
      <c r="C2" s="47"/>
      <c r="D2" s="47"/>
      <c r="E2" s="47"/>
      <c r="F2" s="47"/>
      <c r="G2" s="47"/>
      <c r="H2" s="47"/>
      <c r="I2" s="47"/>
    </row>
    <row r="3" spans="1:13" ht="18" customHeight="1" x14ac:dyDescent="0.25">
      <c r="A3" s="104" t="s">
        <v>77</v>
      </c>
      <c r="B3" s="141"/>
      <c r="C3" s="141"/>
      <c r="D3" s="141"/>
      <c r="E3" s="141"/>
      <c r="F3" s="141"/>
      <c r="G3" s="141"/>
      <c r="H3" s="141"/>
    </row>
    <row r="4" spans="1:13" ht="18" x14ac:dyDescent="0.25">
      <c r="A4" s="4"/>
      <c r="B4" s="4"/>
      <c r="C4" s="4"/>
      <c r="D4" s="4"/>
      <c r="E4" s="4"/>
      <c r="F4" s="4"/>
      <c r="G4" s="5"/>
      <c r="H4" s="5"/>
    </row>
    <row r="5" spans="1:13" ht="29.25" customHeight="1" x14ac:dyDescent="0.25">
      <c r="A5" s="142" t="s">
        <v>35</v>
      </c>
      <c r="B5" s="142"/>
      <c r="C5" s="142"/>
      <c r="D5" s="143"/>
      <c r="E5" s="77" t="s">
        <v>144</v>
      </c>
      <c r="F5" s="77" t="s">
        <v>138</v>
      </c>
      <c r="G5" s="77" t="s">
        <v>139</v>
      </c>
      <c r="H5" s="77" t="s">
        <v>221</v>
      </c>
      <c r="M5" s="58"/>
    </row>
    <row r="6" spans="1:13" ht="11.25" customHeight="1" x14ac:dyDescent="0.25">
      <c r="A6" s="144">
        <v>1</v>
      </c>
      <c r="B6" s="142"/>
      <c r="C6" s="142"/>
      <c r="D6" s="143"/>
      <c r="E6" s="76">
        <v>2</v>
      </c>
      <c r="F6" s="77">
        <v>3</v>
      </c>
      <c r="G6" s="77">
        <v>4</v>
      </c>
      <c r="H6" s="77" t="s">
        <v>220</v>
      </c>
      <c r="M6" s="58"/>
    </row>
    <row r="7" spans="1:13" ht="32.25" customHeight="1" x14ac:dyDescent="0.25">
      <c r="A7" s="132" t="s">
        <v>78</v>
      </c>
      <c r="B7" s="133"/>
      <c r="C7" s="133"/>
      <c r="D7" s="134"/>
      <c r="E7" s="78">
        <f>SUM(E8:E13)</f>
        <v>7892628</v>
      </c>
      <c r="F7" s="78">
        <f>SUM(F8:F13)</f>
        <v>7892628</v>
      </c>
      <c r="G7" s="78">
        <f>SUM(G8:G13)</f>
        <v>7615958.4600000009</v>
      </c>
      <c r="H7" s="78">
        <f>SUM(G7/F7)*100</f>
        <v>96.494582792955669</v>
      </c>
    </row>
    <row r="8" spans="1:13" ht="16.5" customHeight="1" x14ac:dyDescent="0.25">
      <c r="A8" s="132" t="s">
        <v>79</v>
      </c>
      <c r="B8" s="133"/>
      <c r="C8" s="133"/>
      <c r="D8" s="134"/>
      <c r="E8" s="78">
        <f>SUM(E125+E132+E138+E143+E155+E160)</f>
        <v>648872.72</v>
      </c>
      <c r="F8" s="78">
        <f>SUM(F127+F134+F140+F145+F157+F162)</f>
        <v>648872.72</v>
      </c>
      <c r="G8" s="78">
        <f>SUM(G127+G133+G140+G145+G157+G162)</f>
        <v>625840.34</v>
      </c>
      <c r="H8" s="78">
        <f t="shared" ref="H8:H54" si="0">SUM(G8/F8)*100</f>
        <v>96.450400935332894</v>
      </c>
    </row>
    <row r="9" spans="1:13" ht="20.25" customHeight="1" x14ac:dyDescent="0.25">
      <c r="A9" s="132" t="s">
        <v>80</v>
      </c>
      <c r="B9" s="133"/>
      <c r="C9" s="133"/>
      <c r="D9" s="134"/>
      <c r="E9" s="78">
        <f>SUM(E16+E53+E113)</f>
        <v>2368385.63</v>
      </c>
      <c r="F9" s="78">
        <f>SUM(F16+F53+F113)</f>
        <v>2368385.63</v>
      </c>
      <c r="G9" s="78">
        <f>SUM(G16+G53+G113)</f>
        <v>2139114.7000000002</v>
      </c>
      <c r="H9" s="78">
        <f t="shared" si="0"/>
        <v>90.319527061139965</v>
      </c>
    </row>
    <row r="10" spans="1:13" ht="19.5" customHeight="1" x14ac:dyDescent="0.25">
      <c r="A10" s="132" t="s">
        <v>81</v>
      </c>
      <c r="B10" s="133"/>
      <c r="C10" s="133"/>
      <c r="D10" s="134"/>
      <c r="E10" s="78">
        <f>SUM(E56+E59+E95)</f>
        <v>4733194</v>
      </c>
      <c r="F10" s="78">
        <f>SUM(F59+F95+F56)</f>
        <v>4733194</v>
      </c>
      <c r="G10" s="78">
        <f>SUM(G56+G59+G95)</f>
        <v>4745225.4500000011</v>
      </c>
      <c r="H10" s="78">
        <f t="shared" si="0"/>
        <v>100.25419304596433</v>
      </c>
    </row>
    <row r="11" spans="1:13" ht="18.75" customHeight="1" x14ac:dyDescent="0.25">
      <c r="A11" s="132" t="s">
        <v>82</v>
      </c>
      <c r="B11" s="133"/>
      <c r="C11" s="133"/>
      <c r="D11" s="134"/>
      <c r="E11" s="78">
        <f>SUM(E98+E101+E122)</f>
        <v>140625.65</v>
      </c>
      <c r="F11" s="78">
        <f>SUM(F98+F101+F122)</f>
        <v>140625.65</v>
      </c>
      <c r="G11" s="78">
        <f>SUM(G98+G101+G118+G122)</f>
        <v>104227.97</v>
      </c>
      <c r="H11" s="78">
        <f t="shared" si="0"/>
        <v>74.117324968809044</v>
      </c>
    </row>
    <row r="12" spans="1:13" ht="18.75" customHeight="1" x14ac:dyDescent="0.25">
      <c r="A12" s="132" t="s">
        <v>130</v>
      </c>
      <c r="B12" s="133"/>
      <c r="C12" s="133"/>
      <c r="D12" s="134"/>
      <c r="E12" s="78">
        <f>SUM(E107)</f>
        <v>1550</v>
      </c>
      <c r="F12" s="78">
        <f>SUM(F107)</f>
        <v>1550</v>
      </c>
      <c r="G12" s="78">
        <f>SUM(G107)</f>
        <v>1550</v>
      </c>
      <c r="H12" s="78">
        <f t="shared" si="0"/>
        <v>100</v>
      </c>
    </row>
    <row r="13" spans="1:13" ht="27.75" customHeight="1" x14ac:dyDescent="0.25">
      <c r="A13" s="132" t="s">
        <v>83</v>
      </c>
      <c r="B13" s="133"/>
      <c r="C13" s="133"/>
      <c r="D13" s="134"/>
      <c r="E13" s="78">
        <f>SUM(E110)</f>
        <v>0</v>
      </c>
      <c r="F13" s="78">
        <f>SUM(F110)</f>
        <v>0</v>
      </c>
      <c r="G13" s="78">
        <f>SUM(G110)</f>
        <v>0</v>
      </c>
      <c r="H13" s="78">
        <v>0</v>
      </c>
    </row>
    <row r="14" spans="1:13" ht="35.25" customHeight="1" x14ac:dyDescent="0.25">
      <c r="A14" s="126" t="s">
        <v>84</v>
      </c>
      <c r="B14" s="127"/>
      <c r="C14" s="128"/>
      <c r="D14" s="75" t="s">
        <v>85</v>
      </c>
      <c r="E14" s="79">
        <f>SUM(E15+E112+E121)</f>
        <v>7243755.2800000003</v>
      </c>
      <c r="F14" s="79">
        <f>SUM(F15+F112+F121)</f>
        <v>7243755.2800000003</v>
      </c>
      <c r="G14" s="79">
        <f>SUM(G15+G112+G161+G121)</f>
        <v>7007685.0800000019</v>
      </c>
      <c r="H14" s="79">
        <f t="shared" si="0"/>
        <v>96.741052246038905</v>
      </c>
      <c r="J14" s="32"/>
      <c r="K14" s="58"/>
    </row>
    <row r="15" spans="1:13" ht="30" x14ac:dyDescent="0.25">
      <c r="A15" s="129" t="s">
        <v>86</v>
      </c>
      <c r="B15" s="130"/>
      <c r="C15" s="131"/>
      <c r="D15" s="80" t="s">
        <v>87</v>
      </c>
      <c r="E15" s="81">
        <f>SUM(E16+E53+E56+E59+E95+E98+E101+E107)</f>
        <v>7195413</v>
      </c>
      <c r="F15" s="81">
        <f>SUM(F16+F53+F56+F59+F95+F98+F107+F101)</f>
        <v>7195413</v>
      </c>
      <c r="G15" s="81">
        <f>SUM(G16+G53+G56+G59+G98+G101+G107+G110)</f>
        <v>6939405.2100000018</v>
      </c>
      <c r="H15" s="81">
        <f t="shared" si="0"/>
        <v>96.442069551810334</v>
      </c>
      <c r="K15" s="58"/>
    </row>
    <row r="16" spans="1:13" x14ac:dyDescent="0.25">
      <c r="A16" s="135" t="s">
        <v>88</v>
      </c>
      <c r="B16" s="136"/>
      <c r="C16" s="137"/>
      <c r="D16" s="82" t="s">
        <v>89</v>
      </c>
      <c r="E16" s="83">
        <f>SUM(E17+E23+E39+E44+E49+E51)</f>
        <v>1917601.9400000002</v>
      </c>
      <c r="F16" s="83">
        <f>SUM(F17+F23+F39+F44+F49+F51)</f>
        <v>1917601.9400000002</v>
      </c>
      <c r="G16" s="83">
        <f>SUM(G17+G23+G39+G44+G49+G51)</f>
        <v>2092504.0700000003</v>
      </c>
      <c r="H16" s="83">
        <f t="shared" si="0"/>
        <v>109.12087781888664</v>
      </c>
      <c r="J16" s="32"/>
    </row>
    <row r="17" spans="1:11" x14ac:dyDescent="0.25">
      <c r="A17" s="138">
        <v>31</v>
      </c>
      <c r="B17" s="139"/>
      <c r="C17" s="140"/>
      <c r="D17" s="55" t="s">
        <v>27</v>
      </c>
      <c r="E17" s="44">
        <v>1043908.93</v>
      </c>
      <c r="F17" s="44">
        <v>1043908.93</v>
      </c>
      <c r="G17" s="44">
        <f>SUM(G18:G22)</f>
        <v>1300737.9900000002</v>
      </c>
      <c r="H17" s="44">
        <f t="shared" si="0"/>
        <v>124.60263080611833</v>
      </c>
      <c r="J17" s="32"/>
      <c r="K17" s="58"/>
    </row>
    <row r="18" spans="1:11" x14ac:dyDescent="0.25">
      <c r="A18" s="123">
        <v>3111</v>
      </c>
      <c r="B18" s="124"/>
      <c r="C18" s="125"/>
      <c r="D18" s="57" t="s">
        <v>168</v>
      </c>
      <c r="E18" s="39">
        <v>0</v>
      </c>
      <c r="F18" s="39">
        <v>0</v>
      </c>
      <c r="G18" s="39">
        <v>917397.16</v>
      </c>
      <c r="H18" s="39">
        <v>0</v>
      </c>
      <c r="J18" s="32"/>
      <c r="K18" s="58"/>
    </row>
    <row r="19" spans="1:11" x14ac:dyDescent="0.25">
      <c r="A19" s="123">
        <v>3121</v>
      </c>
      <c r="B19" s="124"/>
      <c r="C19" s="125"/>
      <c r="D19" s="57" t="s">
        <v>171</v>
      </c>
      <c r="E19" s="39">
        <v>0</v>
      </c>
      <c r="F19" s="39">
        <v>0</v>
      </c>
      <c r="G19" s="39">
        <v>123600</v>
      </c>
      <c r="H19" s="39">
        <v>0</v>
      </c>
      <c r="J19" s="32"/>
      <c r="K19" s="58"/>
    </row>
    <row r="20" spans="1:11" x14ac:dyDescent="0.25">
      <c r="A20" s="123">
        <v>3131</v>
      </c>
      <c r="B20" s="124">
        <v>3131</v>
      </c>
      <c r="C20" s="125">
        <v>3131</v>
      </c>
      <c r="D20" s="12" t="s">
        <v>172</v>
      </c>
      <c r="E20" s="39">
        <v>0</v>
      </c>
      <c r="F20" s="39">
        <v>0</v>
      </c>
      <c r="G20" s="39">
        <v>0</v>
      </c>
      <c r="H20" s="39">
        <v>0</v>
      </c>
      <c r="J20" s="32"/>
      <c r="K20" s="58"/>
    </row>
    <row r="21" spans="1:11" ht="25.5" x14ac:dyDescent="0.25">
      <c r="A21" s="123">
        <v>3132</v>
      </c>
      <c r="B21" s="124">
        <v>3132</v>
      </c>
      <c r="C21" s="125">
        <v>3132</v>
      </c>
      <c r="D21" s="12" t="s">
        <v>173</v>
      </c>
      <c r="E21" s="39">
        <v>0</v>
      </c>
      <c r="F21" s="39">
        <v>0</v>
      </c>
      <c r="G21" s="39">
        <v>259685.72</v>
      </c>
      <c r="H21" s="39">
        <v>0</v>
      </c>
      <c r="J21" s="32"/>
      <c r="K21" s="58"/>
    </row>
    <row r="22" spans="1:11" ht="25.5" x14ac:dyDescent="0.25">
      <c r="A22" s="123">
        <v>3133</v>
      </c>
      <c r="B22" s="124">
        <v>3133</v>
      </c>
      <c r="C22" s="125">
        <v>3133</v>
      </c>
      <c r="D22" s="12" t="s">
        <v>174</v>
      </c>
      <c r="E22" s="39">
        <v>0</v>
      </c>
      <c r="F22" s="39">
        <v>0</v>
      </c>
      <c r="G22" s="39">
        <v>55.11</v>
      </c>
      <c r="H22" s="39">
        <v>0</v>
      </c>
      <c r="J22" s="32"/>
      <c r="K22" s="58"/>
    </row>
    <row r="23" spans="1:11" x14ac:dyDescent="0.25">
      <c r="A23" s="138">
        <v>32</v>
      </c>
      <c r="B23" s="139"/>
      <c r="C23" s="140"/>
      <c r="D23" s="55" t="s">
        <v>28</v>
      </c>
      <c r="E23" s="44">
        <v>728261.64</v>
      </c>
      <c r="F23" s="44">
        <v>728261.64</v>
      </c>
      <c r="G23" s="44">
        <f>SUM(G24:G38)</f>
        <v>597172.79</v>
      </c>
      <c r="H23" s="44">
        <f t="shared" si="0"/>
        <v>81.999759042642978</v>
      </c>
    </row>
    <row r="24" spans="1:11" x14ac:dyDescent="0.25">
      <c r="A24" s="123">
        <v>3211</v>
      </c>
      <c r="B24" s="124"/>
      <c r="C24" s="125"/>
      <c r="D24" s="9" t="s">
        <v>175</v>
      </c>
      <c r="E24" s="39">
        <v>0</v>
      </c>
      <c r="F24" s="39">
        <v>0</v>
      </c>
      <c r="G24" s="39">
        <v>17598.34</v>
      </c>
      <c r="H24" s="39">
        <v>0</v>
      </c>
    </row>
    <row r="25" spans="1:11" ht="25.5" x14ac:dyDescent="0.25">
      <c r="A25" s="123">
        <v>3212</v>
      </c>
      <c r="B25" s="124"/>
      <c r="C25" s="125"/>
      <c r="D25" s="61" t="s">
        <v>176</v>
      </c>
      <c r="E25" s="39">
        <v>0</v>
      </c>
      <c r="F25" s="39">
        <v>0</v>
      </c>
      <c r="G25" s="39">
        <v>134082.17000000001</v>
      </c>
      <c r="H25" s="39">
        <v>0</v>
      </c>
    </row>
    <row r="26" spans="1:11" x14ac:dyDescent="0.25">
      <c r="A26" s="123">
        <v>3213</v>
      </c>
      <c r="B26" s="124"/>
      <c r="C26" s="125"/>
      <c r="D26" s="61" t="s">
        <v>177</v>
      </c>
      <c r="E26" s="39">
        <v>0</v>
      </c>
      <c r="F26" s="39">
        <v>0</v>
      </c>
      <c r="G26" s="39">
        <v>0</v>
      </c>
      <c r="H26" s="39">
        <v>0</v>
      </c>
    </row>
    <row r="27" spans="1:11" ht="25.5" x14ac:dyDescent="0.25">
      <c r="A27" s="123">
        <v>3221</v>
      </c>
      <c r="B27" s="124"/>
      <c r="C27" s="125"/>
      <c r="D27" s="61" t="s">
        <v>179</v>
      </c>
      <c r="E27" s="39">
        <v>0</v>
      </c>
      <c r="F27" s="39">
        <v>0</v>
      </c>
      <c r="G27" s="39">
        <v>0</v>
      </c>
      <c r="H27" s="39">
        <v>0</v>
      </c>
    </row>
    <row r="28" spans="1:11" x14ac:dyDescent="0.25">
      <c r="A28" s="123">
        <v>3222</v>
      </c>
      <c r="B28" s="124"/>
      <c r="C28" s="125"/>
      <c r="D28" s="61" t="s">
        <v>180</v>
      </c>
      <c r="E28" s="39">
        <v>0</v>
      </c>
      <c r="F28" s="39">
        <v>0</v>
      </c>
      <c r="G28" s="39">
        <v>219753.82</v>
      </c>
      <c r="H28" s="39">
        <v>0</v>
      </c>
    </row>
    <row r="29" spans="1:11" x14ac:dyDescent="0.25">
      <c r="A29" s="123">
        <v>3225</v>
      </c>
      <c r="B29" s="124"/>
      <c r="C29" s="125"/>
      <c r="D29" s="61" t="s">
        <v>183</v>
      </c>
      <c r="E29" s="39">
        <v>0</v>
      </c>
      <c r="F29" s="39">
        <v>0</v>
      </c>
      <c r="G29" s="39">
        <v>19168.650000000001</v>
      </c>
      <c r="H29" s="39">
        <v>0</v>
      </c>
    </row>
    <row r="30" spans="1:11" x14ac:dyDescent="0.25">
      <c r="A30" s="123">
        <v>3232</v>
      </c>
      <c r="B30" s="124"/>
      <c r="C30" s="125"/>
      <c r="D30" s="61" t="s">
        <v>186</v>
      </c>
      <c r="E30" s="39">
        <v>0</v>
      </c>
      <c r="F30" s="39">
        <v>0</v>
      </c>
      <c r="G30" s="39">
        <v>61411.09</v>
      </c>
      <c r="H30" s="39">
        <v>0</v>
      </c>
    </row>
    <row r="31" spans="1:11" x14ac:dyDescent="0.25">
      <c r="A31" s="123">
        <v>3233</v>
      </c>
      <c r="B31" s="124">
        <v>3233</v>
      </c>
      <c r="C31" s="125">
        <v>3233</v>
      </c>
      <c r="D31" s="61" t="s">
        <v>187</v>
      </c>
      <c r="E31" s="39">
        <v>0</v>
      </c>
      <c r="F31" s="39">
        <v>0</v>
      </c>
      <c r="G31" s="39">
        <v>51576.04</v>
      </c>
      <c r="H31" s="39">
        <v>0</v>
      </c>
    </row>
    <row r="32" spans="1:11" x14ac:dyDescent="0.25">
      <c r="A32" s="52">
        <v>3235</v>
      </c>
      <c r="B32" s="53"/>
      <c r="C32" s="54"/>
      <c r="D32" s="61" t="s">
        <v>189</v>
      </c>
      <c r="E32" s="39">
        <v>0</v>
      </c>
      <c r="F32" s="39">
        <v>0</v>
      </c>
      <c r="G32" s="39">
        <v>6380.05</v>
      </c>
      <c r="H32" s="39">
        <v>0</v>
      </c>
    </row>
    <row r="33" spans="1:8" x14ac:dyDescent="0.25">
      <c r="A33" s="52">
        <v>3237</v>
      </c>
      <c r="B33" s="53"/>
      <c r="C33" s="54"/>
      <c r="D33" s="61" t="s">
        <v>191</v>
      </c>
      <c r="E33" s="39">
        <v>0</v>
      </c>
      <c r="F33" s="39">
        <v>0</v>
      </c>
      <c r="G33" s="39">
        <v>31820.32</v>
      </c>
      <c r="H33" s="39">
        <v>0</v>
      </c>
    </row>
    <row r="34" spans="1:8" x14ac:dyDescent="0.25">
      <c r="A34" s="52">
        <v>3239</v>
      </c>
      <c r="B34" s="53"/>
      <c r="C34" s="54"/>
      <c r="D34" s="61" t="s">
        <v>193</v>
      </c>
      <c r="E34" s="39">
        <v>0</v>
      </c>
      <c r="F34" s="39">
        <v>0</v>
      </c>
      <c r="G34" s="39">
        <v>0</v>
      </c>
      <c r="H34" s="39">
        <v>0</v>
      </c>
    </row>
    <row r="35" spans="1:8" ht="25.5" x14ac:dyDescent="0.25">
      <c r="A35" s="52">
        <v>3241</v>
      </c>
      <c r="B35" s="53"/>
      <c r="C35" s="54"/>
      <c r="D35" s="61" t="s">
        <v>194</v>
      </c>
      <c r="E35" s="39">
        <v>0</v>
      </c>
      <c r="F35" s="39">
        <v>0</v>
      </c>
      <c r="G35" s="39">
        <v>4765.7700000000004</v>
      </c>
      <c r="H35" s="39">
        <v>0</v>
      </c>
    </row>
    <row r="36" spans="1:8" ht="25.5" x14ac:dyDescent="0.25">
      <c r="A36" s="52">
        <v>3291</v>
      </c>
      <c r="B36" s="53"/>
      <c r="C36" s="54"/>
      <c r="D36" s="61" t="s">
        <v>196</v>
      </c>
      <c r="E36" s="39">
        <v>0</v>
      </c>
      <c r="F36" s="39">
        <v>0</v>
      </c>
      <c r="G36" s="39">
        <v>12206.28</v>
      </c>
      <c r="H36" s="39">
        <v>0</v>
      </c>
    </row>
    <row r="37" spans="1:8" x14ac:dyDescent="0.25">
      <c r="A37" s="52">
        <v>3292</v>
      </c>
      <c r="B37" s="53"/>
      <c r="C37" s="54"/>
      <c r="D37" s="61" t="s">
        <v>197</v>
      </c>
      <c r="E37" s="39">
        <v>0</v>
      </c>
      <c r="F37" s="39">
        <v>0</v>
      </c>
      <c r="G37" s="39">
        <v>28510.29</v>
      </c>
      <c r="H37" s="39">
        <v>0</v>
      </c>
    </row>
    <row r="38" spans="1:8" x14ac:dyDescent="0.25">
      <c r="A38" s="52">
        <v>3293</v>
      </c>
      <c r="B38" s="53"/>
      <c r="C38" s="54"/>
      <c r="D38" s="61" t="s">
        <v>198</v>
      </c>
      <c r="E38" s="39">
        <v>0</v>
      </c>
      <c r="F38" s="39">
        <v>0</v>
      </c>
      <c r="G38" s="39">
        <v>9899.9699999999993</v>
      </c>
      <c r="H38" s="39">
        <v>0</v>
      </c>
    </row>
    <row r="39" spans="1:8" ht="15" customHeight="1" x14ac:dyDescent="0.25">
      <c r="A39" s="64">
        <v>34</v>
      </c>
      <c r="B39" s="65"/>
      <c r="C39" s="66"/>
      <c r="D39" s="68" t="s">
        <v>29</v>
      </c>
      <c r="E39" s="44">
        <v>62647</v>
      </c>
      <c r="F39" s="44">
        <v>62647</v>
      </c>
      <c r="G39" s="44">
        <f>SUM(G40:G43)</f>
        <v>71465.23000000001</v>
      </c>
      <c r="H39" s="44">
        <f t="shared" si="0"/>
        <v>114.07606110428274</v>
      </c>
    </row>
    <row r="40" spans="1:8" ht="39.75" customHeight="1" x14ac:dyDescent="0.25">
      <c r="A40" s="52">
        <v>3423</v>
      </c>
      <c r="B40" s="53"/>
      <c r="C40" s="54"/>
      <c r="D40" s="61" t="s">
        <v>203</v>
      </c>
      <c r="E40" s="39">
        <v>0</v>
      </c>
      <c r="F40" s="39">
        <v>0</v>
      </c>
      <c r="G40" s="39">
        <v>42529.66</v>
      </c>
      <c r="H40" s="39">
        <v>0</v>
      </c>
    </row>
    <row r="41" spans="1:8" ht="27" customHeight="1" x14ac:dyDescent="0.25">
      <c r="A41" s="52">
        <v>3431</v>
      </c>
      <c r="B41" s="53"/>
      <c r="C41" s="54"/>
      <c r="D41" s="61" t="s">
        <v>205</v>
      </c>
      <c r="E41" s="39">
        <v>0</v>
      </c>
      <c r="F41" s="39">
        <v>0</v>
      </c>
      <c r="G41" s="39">
        <v>0</v>
      </c>
      <c r="H41" s="39">
        <v>0</v>
      </c>
    </row>
    <row r="42" spans="1:8" ht="29.25" customHeight="1" x14ac:dyDescent="0.25">
      <c r="A42" s="52">
        <v>3433</v>
      </c>
      <c r="B42" s="53"/>
      <c r="C42" s="54"/>
      <c r="D42" s="61" t="s">
        <v>206</v>
      </c>
      <c r="E42" s="39">
        <v>0</v>
      </c>
      <c r="F42" s="39">
        <v>0</v>
      </c>
      <c r="G42" s="39">
        <v>9162.83</v>
      </c>
      <c r="H42" s="39">
        <v>0</v>
      </c>
    </row>
    <row r="43" spans="1:8" ht="28.5" customHeight="1" x14ac:dyDescent="0.25">
      <c r="A43" s="52">
        <v>3434</v>
      </c>
      <c r="B43" s="53"/>
      <c r="C43" s="54"/>
      <c r="D43" s="61" t="s">
        <v>207</v>
      </c>
      <c r="E43" s="39">
        <v>0</v>
      </c>
      <c r="F43" s="39">
        <v>0</v>
      </c>
      <c r="G43" s="39">
        <v>19772.740000000002</v>
      </c>
      <c r="H43" s="39">
        <v>0</v>
      </c>
    </row>
    <row r="44" spans="1:8" ht="25.5" x14ac:dyDescent="0.25">
      <c r="A44" s="64">
        <v>42</v>
      </c>
      <c r="B44" s="65"/>
      <c r="C44" s="66"/>
      <c r="D44" s="55" t="s">
        <v>32</v>
      </c>
      <c r="E44" s="44">
        <v>10389.370000000001</v>
      </c>
      <c r="F44" s="44">
        <v>10389.370000000001</v>
      </c>
      <c r="G44" s="44">
        <f>SUM(G45:G48)</f>
        <v>50733.22</v>
      </c>
      <c r="H44" s="44">
        <f t="shared" si="0"/>
        <v>488.31854097024171</v>
      </c>
    </row>
    <row r="45" spans="1:8" x14ac:dyDescent="0.25">
      <c r="A45" s="52">
        <v>4222</v>
      </c>
      <c r="B45" s="53"/>
      <c r="C45" s="54"/>
      <c r="D45" s="19" t="s">
        <v>212</v>
      </c>
      <c r="E45" s="19">
        <v>0</v>
      </c>
      <c r="F45" s="19">
        <v>0</v>
      </c>
      <c r="G45" s="39">
        <v>1586.51</v>
      </c>
      <c r="H45" s="39">
        <v>0</v>
      </c>
    </row>
    <row r="46" spans="1:8" x14ac:dyDescent="0.25">
      <c r="A46" s="52">
        <v>4223</v>
      </c>
      <c r="B46" s="53"/>
      <c r="C46" s="54"/>
      <c r="D46" s="19" t="s">
        <v>213</v>
      </c>
      <c r="E46" s="19">
        <v>0</v>
      </c>
      <c r="F46" s="19">
        <v>0</v>
      </c>
      <c r="G46" s="39">
        <v>2458.9</v>
      </c>
      <c r="H46" s="39">
        <v>0</v>
      </c>
    </row>
    <row r="47" spans="1:8" x14ac:dyDescent="0.25">
      <c r="A47" s="52">
        <v>4224</v>
      </c>
      <c r="B47" s="53"/>
      <c r="C47" s="54"/>
      <c r="D47" s="19" t="s">
        <v>214</v>
      </c>
      <c r="E47" s="19">
        <v>0</v>
      </c>
      <c r="F47" s="19">
        <v>0</v>
      </c>
      <c r="G47" s="39">
        <v>16818.89</v>
      </c>
      <c r="H47" s="39">
        <v>0</v>
      </c>
    </row>
    <row r="48" spans="1:8" ht="25.5" x14ac:dyDescent="0.25">
      <c r="A48" s="52">
        <v>4227</v>
      </c>
      <c r="B48" s="53"/>
      <c r="C48" s="54"/>
      <c r="D48" s="69" t="s">
        <v>215</v>
      </c>
      <c r="E48" s="19">
        <v>0</v>
      </c>
      <c r="F48" s="19">
        <v>0</v>
      </c>
      <c r="G48" s="39">
        <v>29868.92</v>
      </c>
      <c r="H48" s="39">
        <v>0</v>
      </c>
    </row>
    <row r="49" spans="1:8" ht="25.5" x14ac:dyDescent="0.25">
      <c r="A49" s="64">
        <v>45</v>
      </c>
      <c r="B49" s="65"/>
      <c r="C49" s="66"/>
      <c r="D49" s="55" t="s">
        <v>33</v>
      </c>
      <c r="E49" s="44">
        <f>SUM(E50)</f>
        <v>0</v>
      </c>
      <c r="F49" s="44">
        <f>SUM(F50)</f>
        <v>0</v>
      </c>
      <c r="G49" s="44">
        <f>SUM(G50)</f>
        <v>0</v>
      </c>
      <c r="H49" s="44">
        <v>0</v>
      </c>
    </row>
    <row r="50" spans="1:8" ht="25.5" x14ac:dyDescent="0.25">
      <c r="A50" s="52">
        <v>4511</v>
      </c>
      <c r="B50" s="53"/>
      <c r="C50" s="54"/>
      <c r="D50" s="69" t="s">
        <v>216</v>
      </c>
      <c r="E50" s="19">
        <v>0</v>
      </c>
      <c r="F50" s="19">
        <v>0</v>
      </c>
      <c r="G50" s="39">
        <v>0</v>
      </c>
      <c r="H50" s="39">
        <v>0</v>
      </c>
    </row>
    <row r="51" spans="1:8" ht="25.5" x14ac:dyDescent="0.25">
      <c r="A51" s="64">
        <v>54</v>
      </c>
      <c r="B51" s="65"/>
      <c r="C51" s="66"/>
      <c r="D51" s="55" t="s">
        <v>73</v>
      </c>
      <c r="E51" s="44">
        <v>72395</v>
      </c>
      <c r="F51" s="44">
        <v>72395</v>
      </c>
      <c r="G51" s="44">
        <f>SUM(G52)</f>
        <v>72394.84</v>
      </c>
      <c r="H51" s="44">
        <f t="shared" si="0"/>
        <v>99.99977899026176</v>
      </c>
    </row>
    <row r="52" spans="1:8" ht="38.25" x14ac:dyDescent="0.25">
      <c r="A52" s="52">
        <v>5443</v>
      </c>
      <c r="B52" s="53"/>
      <c r="C52" s="54"/>
      <c r="D52" s="57" t="s">
        <v>218</v>
      </c>
      <c r="E52" s="39">
        <v>0</v>
      </c>
      <c r="F52" s="39">
        <v>0</v>
      </c>
      <c r="G52" s="39">
        <v>72394.84</v>
      </c>
      <c r="H52" s="39">
        <v>0</v>
      </c>
    </row>
    <row r="53" spans="1:8" x14ac:dyDescent="0.25">
      <c r="A53" s="135" t="s">
        <v>90</v>
      </c>
      <c r="B53" s="136"/>
      <c r="C53" s="137"/>
      <c r="D53" s="82" t="s">
        <v>91</v>
      </c>
      <c r="E53" s="83">
        <f>SUM(E54)</f>
        <v>404173.06</v>
      </c>
      <c r="F53" s="83">
        <f>SUM(F54)</f>
        <v>404173.06</v>
      </c>
      <c r="G53" s="83">
        <f>SUM(G54)</f>
        <v>0</v>
      </c>
      <c r="H53" s="83">
        <f t="shared" si="0"/>
        <v>0</v>
      </c>
    </row>
    <row r="54" spans="1:8" x14ac:dyDescent="0.25">
      <c r="A54" s="64">
        <v>92</v>
      </c>
      <c r="B54" s="65"/>
      <c r="C54" s="66"/>
      <c r="D54" s="55" t="s">
        <v>92</v>
      </c>
      <c r="E54" s="44">
        <v>404173.06</v>
      </c>
      <c r="F54" s="44">
        <v>404173.06</v>
      </c>
      <c r="G54" s="44">
        <v>0</v>
      </c>
      <c r="H54" s="44">
        <f t="shared" si="0"/>
        <v>0</v>
      </c>
    </row>
    <row r="55" spans="1:8" x14ac:dyDescent="0.25">
      <c r="A55" s="52">
        <v>9222</v>
      </c>
      <c r="B55" s="53"/>
      <c r="C55" s="54"/>
      <c r="D55" s="57" t="s">
        <v>219</v>
      </c>
      <c r="E55" s="39">
        <v>0</v>
      </c>
      <c r="F55" s="39"/>
      <c r="G55" s="39"/>
      <c r="H55" s="39">
        <v>0</v>
      </c>
    </row>
    <row r="56" spans="1:8" ht="30" x14ac:dyDescent="0.25">
      <c r="A56" s="135" t="s">
        <v>93</v>
      </c>
      <c r="B56" s="136"/>
      <c r="C56" s="137"/>
      <c r="D56" s="82" t="s">
        <v>94</v>
      </c>
      <c r="E56" s="83">
        <f>SUM(E57)</f>
        <v>160200</v>
      </c>
      <c r="F56" s="83">
        <f>SUM(F57)</f>
        <v>160200</v>
      </c>
      <c r="G56" s="83">
        <f>SUM(G57)</f>
        <v>169938.78</v>
      </c>
      <c r="H56" s="83">
        <f t="shared" ref="H56:H107" si="1">SUM(G56/F56)*100</f>
        <v>106.07913857677902</v>
      </c>
    </row>
    <row r="57" spans="1:8" x14ac:dyDescent="0.25">
      <c r="A57" s="138">
        <v>32</v>
      </c>
      <c r="B57" s="139"/>
      <c r="C57" s="140"/>
      <c r="D57" s="55" t="s">
        <v>28</v>
      </c>
      <c r="E57" s="44">
        <v>160200</v>
      </c>
      <c r="F57" s="44">
        <v>160200</v>
      </c>
      <c r="G57" s="44">
        <f>SUM(G58)</f>
        <v>169938.78</v>
      </c>
      <c r="H57" s="44">
        <f t="shared" si="1"/>
        <v>106.07913857677902</v>
      </c>
    </row>
    <row r="58" spans="1:8" x14ac:dyDescent="0.25">
      <c r="A58" s="52">
        <v>3222</v>
      </c>
      <c r="B58" s="53"/>
      <c r="C58" s="54"/>
      <c r="D58" s="57" t="s">
        <v>180</v>
      </c>
      <c r="E58" s="39">
        <v>0</v>
      </c>
      <c r="F58" s="39"/>
      <c r="G58" s="39">
        <v>169938.78</v>
      </c>
      <c r="H58" s="39">
        <v>0</v>
      </c>
    </row>
    <row r="59" spans="1:8" x14ac:dyDescent="0.25">
      <c r="A59" s="135" t="s">
        <v>95</v>
      </c>
      <c r="B59" s="136"/>
      <c r="C59" s="137"/>
      <c r="D59" s="82" t="s">
        <v>96</v>
      </c>
      <c r="E59" s="83">
        <f>SUM(E60+E66+E86+E89+E91)</f>
        <v>4558198.0599999996</v>
      </c>
      <c r="F59" s="83">
        <f>SUM(F60+F66+F86+F89+F91)</f>
        <v>4558198.0599999996</v>
      </c>
      <c r="G59" s="83">
        <f>SUM(G60+G66+G86+G89+G91)</f>
        <v>4575286.6700000009</v>
      </c>
      <c r="H59" s="83">
        <f t="shared" si="1"/>
        <v>100.37489836499121</v>
      </c>
    </row>
    <row r="60" spans="1:8" x14ac:dyDescent="0.25">
      <c r="A60" s="64">
        <v>31</v>
      </c>
      <c r="B60" s="65"/>
      <c r="C60" s="66"/>
      <c r="D60" s="55" t="s">
        <v>27</v>
      </c>
      <c r="E60" s="44">
        <v>3412572</v>
      </c>
      <c r="F60" s="44">
        <v>3412572</v>
      </c>
      <c r="G60" s="44">
        <f>SUM(G61:G65)</f>
        <v>3274469.18</v>
      </c>
      <c r="H60" s="44">
        <f t="shared" si="1"/>
        <v>95.953116300549851</v>
      </c>
    </row>
    <row r="61" spans="1:8" x14ac:dyDescent="0.25">
      <c r="A61" s="123">
        <v>3111</v>
      </c>
      <c r="B61" s="124"/>
      <c r="C61" s="125"/>
      <c r="D61" s="57" t="s">
        <v>168</v>
      </c>
      <c r="E61" s="39">
        <v>0</v>
      </c>
      <c r="F61" s="39"/>
      <c r="G61" s="39">
        <v>2005410.49</v>
      </c>
      <c r="H61" s="39">
        <v>0</v>
      </c>
    </row>
    <row r="62" spans="1:8" x14ac:dyDescent="0.25">
      <c r="A62" s="52">
        <v>3113</v>
      </c>
      <c r="B62" s="53"/>
      <c r="C62" s="54"/>
      <c r="D62" s="57" t="s">
        <v>169</v>
      </c>
      <c r="E62" s="39">
        <v>0</v>
      </c>
      <c r="F62" s="39"/>
      <c r="G62" s="39">
        <v>177281.23</v>
      </c>
      <c r="H62" s="39">
        <v>0</v>
      </c>
    </row>
    <row r="63" spans="1:8" x14ac:dyDescent="0.25">
      <c r="A63" s="123">
        <v>3121</v>
      </c>
      <c r="B63" s="124"/>
      <c r="C63" s="125"/>
      <c r="D63" s="57" t="s">
        <v>171</v>
      </c>
      <c r="E63" s="39">
        <v>0</v>
      </c>
      <c r="F63" s="39"/>
      <c r="G63" s="39">
        <v>32602.48</v>
      </c>
      <c r="H63" s="39">
        <v>0</v>
      </c>
    </row>
    <row r="64" spans="1:8" x14ac:dyDescent="0.25">
      <c r="A64" s="123">
        <v>3131</v>
      </c>
      <c r="B64" s="124"/>
      <c r="C64" s="125"/>
      <c r="D64" s="12" t="s">
        <v>172</v>
      </c>
      <c r="E64" s="39">
        <v>0</v>
      </c>
      <c r="F64" s="39">
        <v>0</v>
      </c>
      <c r="G64" s="39">
        <v>758672.71</v>
      </c>
      <c r="H64" s="39">
        <v>0</v>
      </c>
    </row>
    <row r="65" spans="1:8" ht="25.5" x14ac:dyDescent="0.25">
      <c r="A65" s="123">
        <v>3132</v>
      </c>
      <c r="B65" s="124">
        <v>3132</v>
      </c>
      <c r="C65" s="125">
        <v>3132</v>
      </c>
      <c r="D65" s="12" t="s">
        <v>173</v>
      </c>
      <c r="E65" s="44">
        <v>0</v>
      </c>
      <c r="F65" s="44"/>
      <c r="G65" s="39">
        <v>300502.27</v>
      </c>
      <c r="H65" s="39">
        <v>0</v>
      </c>
    </row>
    <row r="66" spans="1:8" x14ac:dyDescent="0.25">
      <c r="A66" s="64">
        <v>32</v>
      </c>
      <c r="B66" s="65"/>
      <c r="C66" s="66"/>
      <c r="D66" s="55" t="s">
        <v>28</v>
      </c>
      <c r="E66" s="44">
        <v>1084442</v>
      </c>
      <c r="F66" s="44">
        <v>1084442</v>
      </c>
      <c r="G66" s="44">
        <f>SUM(G67:G85)</f>
        <v>1273113.7500000002</v>
      </c>
      <c r="H66" s="44">
        <f t="shared" si="1"/>
        <v>117.39804895052019</v>
      </c>
    </row>
    <row r="67" spans="1:8" x14ac:dyDescent="0.25">
      <c r="A67" s="123">
        <v>3211</v>
      </c>
      <c r="B67" s="124"/>
      <c r="C67" s="125"/>
      <c r="D67" s="9" t="s">
        <v>175</v>
      </c>
      <c r="E67" s="39">
        <v>0</v>
      </c>
      <c r="F67" s="39">
        <v>0</v>
      </c>
      <c r="G67" s="39">
        <v>0</v>
      </c>
      <c r="H67" s="39">
        <v>0</v>
      </c>
    </row>
    <row r="68" spans="1:8" x14ac:dyDescent="0.25">
      <c r="A68" s="123">
        <v>3213</v>
      </c>
      <c r="B68" s="124"/>
      <c r="C68" s="125"/>
      <c r="D68" s="61" t="s">
        <v>177</v>
      </c>
      <c r="E68" s="39">
        <v>0</v>
      </c>
      <c r="F68" s="39">
        <v>0</v>
      </c>
      <c r="G68" s="39">
        <v>6304.56</v>
      </c>
      <c r="H68" s="39">
        <v>0</v>
      </c>
    </row>
    <row r="69" spans="1:8" x14ac:dyDescent="0.25">
      <c r="A69" s="123">
        <v>3221</v>
      </c>
      <c r="B69" s="124"/>
      <c r="C69" s="125"/>
      <c r="D69" s="61" t="s">
        <v>179</v>
      </c>
      <c r="E69" s="39">
        <v>0</v>
      </c>
      <c r="F69" s="39">
        <v>0</v>
      </c>
      <c r="G69" s="39">
        <v>111548.63</v>
      </c>
      <c r="H69" s="39">
        <v>0</v>
      </c>
    </row>
    <row r="70" spans="1:8" x14ac:dyDescent="0.25">
      <c r="A70" s="123">
        <v>3222</v>
      </c>
      <c r="B70" s="124"/>
      <c r="C70" s="125"/>
      <c r="D70" s="61" t="s">
        <v>180</v>
      </c>
      <c r="E70" s="39">
        <v>0</v>
      </c>
      <c r="F70" s="39">
        <v>0</v>
      </c>
      <c r="G70" s="39">
        <v>80635.399999999994</v>
      </c>
      <c r="H70" s="39">
        <v>0</v>
      </c>
    </row>
    <row r="71" spans="1:8" x14ac:dyDescent="0.25">
      <c r="A71" s="123">
        <v>3223</v>
      </c>
      <c r="B71" s="124"/>
      <c r="C71" s="66"/>
      <c r="D71" s="61" t="s">
        <v>181</v>
      </c>
      <c r="E71" s="39">
        <v>0</v>
      </c>
      <c r="F71" s="39">
        <v>0</v>
      </c>
      <c r="G71" s="39">
        <v>492233.94</v>
      </c>
      <c r="H71" s="39">
        <v>0</v>
      </c>
    </row>
    <row r="72" spans="1:8" ht="25.5" x14ac:dyDescent="0.25">
      <c r="A72" s="123">
        <v>3224</v>
      </c>
      <c r="B72" s="124"/>
      <c r="C72" s="66"/>
      <c r="D72" s="61" t="s">
        <v>182</v>
      </c>
      <c r="E72" s="39">
        <v>0</v>
      </c>
      <c r="F72" s="39">
        <v>0</v>
      </c>
      <c r="G72" s="39">
        <v>19381.669999999998</v>
      </c>
      <c r="H72" s="39">
        <v>0</v>
      </c>
    </row>
    <row r="73" spans="1:8" x14ac:dyDescent="0.25">
      <c r="A73" s="123">
        <v>3225</v>
      </c>
      <c r="B73" s="124"/>
      <c r="C73" s="66"/>
      <c r="D73" s="61" t="s">
        <v>183</v>
      </c>
      <c r="E73" s="39">
        <v>0</v>
      </c>
      <c r="F73" s="39">
        <v>0</v>
      </c>
      <c r="G73" s="39">
        <v>0</v>
      </c>
      <c r="H73" s="39">
        <v>0</v>
      </c>
    </row>
    <row r="74" spans="1:8" x14ac:dyDescent="0.25">
      <c r="A74" s="52">
        <v>3231</v>
      </c>
      <c r="B74" s="53"/>
      <c r="C74" s="66"/>
      <c r="D74" s="61" t="s">
        <v>185</v>
      </c>
      <c r="E74" s="39">
        <v>0</v>
      </c>
      <c r="F74" s="39">
        <v>0</v>
      </c>
      <c r="G74" s="39">
        <v>27802.47</v>
      </c>
      <c r="H74" s="39">
        <v>0</v>
      </c>
    </row>
    <row r="75" spans="1:8" x14ac:dyDescent="0.25">
      <c r="A75" s="52">
        <v>3232</v>
      </c>
      <c r="B75" s="53"/>
      <c r="C75" s="66"/>
      <c r="D75" s="61" t="s">
        <v>186</v>
      </c>
      <c r="E75" s="39">
        <v>0</v>
      </c>
      <c r="F75" s="39">
        <v>0</v>
      </c>
      <c r="G75" s="39">
        <v>120233.19</v>
      </c>
      <c r="H75" s="39">
        <v>0</v>
      </c>
    </row>
    <row r="76" spans="1:8" x14ac:dyDescent="0.25">
      <c r="A76" s="52">
        <v>3234</v>
      </c>
      <c r="B76" s="53"/>
      <c r="C76" s="66"/>
      <c r="D76" s="61" t="s">
        <v>188</v>
      </c>
      <c r="E76" s="39">
        <v>0</v>
      </c>
      <c r="F76" s="39">
        <v>0</v>
      </c>
      <c r="G76" s="39">
        <v>115080.8</v>
      </c>
      <c r="H76" s="39">
        <v>0</v>
      </c>
    </row>
    <row r="77" spans="1:8" x14ac:dyDescent="0.25">
      <c r="A77" s="52">
        <v>3235</v>
      </c>
      <c r="B77" s="53"/>
      <c r="C77" s="66"/>
      <c r="D77" s="61" t="s">
        <v>189</v>
      </c>
      <c r="E77" s="39">
        <v>0</v>
      </c>
      <c r="F77" s="39">
        <v>0</v>
      </c>
      <c r="G77" s="39">
        <v>35143.97</v>
      </c>
      <c r="H77" s="39">
        <v>0</v>
      </c>
    </row>
    <row r="78" spans="1:8" x14ac:dyDescent="0.25">
      <c r="A78" s="52">
        <v>3236</v>
      </c>
      <c r="B78" s="53"/>
      <c r="C78" s="66"/>
      <c r="D78" s="61" t="s">
        <v>190</v>
      </c>
      <c r="E78" s="39">
        <v>0</v>
      </c>
      <c r="F78" s="39">
        <v>0</v>
      </c>
      <c r="G78" s="39">
        <v>21436.79</v>
      </c>
      <c r="H78" s="39">
        <v>0</v>
      </c>
    </row>
    <row r="79" spans="1:8" x14ac:dyDescent="0.25">
      <c r="A79" s="52">
        <v>3237</v>
      </c>
      <c r="B79" s="53"/>
      <c r="C79" s="66"/>
      <c r="D79" s="61" t="s">
        <v>191</v>
      </c>
      <c r="E79" s="39">
        <v>0</v>
      </c>
      <c r="F79" s="39">
        <v>0</v>
      </c>
      <c r="G79" s="39">
        <v>67629.81</v>
      </c>
      <c r="H79" s="39">
        <v>0</v>
      </c>
    </row>
    <row r="80" spans="1:8" x14ac:dyDescent="0.25">
      <c r="A80" s="52">
        <v>3238</v>
      </c>
      <c r="B80" s="53"/>
      <c r="C80" s="66"/>
      <c r="D80" s="61" t="s">
        <v>192</v>
      </c>
      <c r="E80" s="39">
        <v>0</v>
      </c>
      <c r="F80" s="39">
        <v>0</v>
      </c>
      <c r="G80" s="39">
        <v>40870.28</v>
      </c>
      <c r="H80" s="39">
        <v>0</v>
      </c>
    </row>
    <row r="81" spans="1:8" x14ac:dyDescent="0.25">
      <c r="A81" s="52">
        <v>3239</v>
      </c>
      <c r="B81" s="53"/>
      <c r="C81" s="66"/>
      <c r="D81" s="61" t="s">
        <v>193</v>
      </c>
      <c r="E81" s="39">
        <v>0</v>
      </c>
      <c r="F81" s="39">
        <v>0</v>
      </c>
      <c r="G81" s="39">
        <v>75869.039999999994</v>
      </c>
      <c r="H81" s="39">
        <v>0</v>
      </c>
    </row>
    <row r="82" spans="1:8" x14ac:dyDescent="0.25">
      <c r="A82" s="52">
        <v>3294</v>
      </c>
      <c r="B82" s="53"/>
      <c r="C82" s="66"/>
      <c r="D82" s="61" t="s">
        <v>199</v>
      </c>
      <c r="E82" s="39">
        <v>0</v>
      </c>
      <c r="F82" s="39">
        <v>0</v>
      </c>
      <c r="G82" s="39">
        <v>2681.23</v>
      </c>
      <c r="H82" s="39">
        <v>0</v>
      </c>
    </row>
    <row r="83" spans="1:8" x14ac:dyDescent="0.25">
      <c r="A83" s="52">
        <v>3295</v>
      </c>
      <c r="B83" s="53"/>
      <c r="C83" s="66"/>
      <c r="D83" s="61" t="s">
        <v>200</v>
      </c>
      <c r="E83" s="39">
        <v>0</v>
      </c>
      <c r="F83" s="39">
        <v>0</v>
      </c>
      <c r="G83" s="39">
        <v>691.53</v>
      </c>
      <c r="H83" s="39">
        <v>0</v>
      </c>
    </row>
    <row r="84" spans="1:8" x14ac:dyDescent="0.25">
      <c r="A84" s="52">
        <v>3296</v>
      </c>
      <c r="B84" s="53"/>
      <c r="C84" s="66"/>
      <c r="D84" s="61" t="s">
        <v>201</v>
      </c>
      <c r="E84" s="39">
        <v>0</v>
      </c>
      <c r="F84" s="39">
        <v>0</v>
      </c>
      <c r="G84" s="39">
        <v>1070.9000000000001</v>
      </c>
      <c r="H84" s="39">
        <v>0</v>
      </c>
    </row>
    <row r="85" spans="1:8" x14ac:dyDescent="0.25">
      <c r="A85" s="52">
        <v>3299</v>
      </c>
      <c r="B85" s="53"/>
      <c r="C85" s="66"/>
      <c r="D85" s="61" t="s">
        <v>195</v>
      </c>
      <c r="E85" s="39">
        <v>0</v>
      </c>
      <c r="F85" s="39">
        <v>0</v>
      </c>
      <c r="G85" s="39">
        <v>54499.54</v>
      </c>
      <c r="H85" s="39">
        <v>0</v>
      </c>
    </row>
    <row r="86" spans="1:8" x14ac:dyDescent="0.25">
      <c r="A86" s="64">
        <v>34</v>
      </c>
      <c r="B86" s="65"/>
      <c r="C86" s="66"/>
      <c r="D86" s="55" t="s">
        <v>29</v>
      </c>
      <c r="E86" s="44">
        <v>11100</v>
      </c>
      <c r="F86" s="44">
        <v>11100</v>
      </c>
      <c r="G86" s="44">
        <f>SUM(G87:G88)</f>
        <v>11000.17</v>
      </c>
      <c r="H86" s="44">
        <f t="shared" si="1"/>
        <v>99.100630630630633</v>
      </c>
    </row>
    <row r="87" spans="1:8" ht="25.5" x14ac:dyDescent="0.25">
      <c r="A87" s="52">
        <v>3431</v>
      </c>
      <c r="B87" s="53"/>
      <c r="C87" s="66"/>
      <c r="D87" s="61" t="s">
        <v>205</v>
      </c>
      <c r="E87" s="39">
        <v>0</v>
      </c>
      <c r="F87" s="39">
        <v>0</v>
      </c>
      <c r="G87" s="39">
        <v>11000.17</v>
      </c>
      <c r="H87" s="39">
        <v>0</v>
      </c>
    </row>
    <row r="88" spans="1:8" x14ac:dyDescent="0.25">
      <c r="A88" s="52">
        <v>3433</v>
      </c>
      <c r="B88" s="53"/>
      <c r="C88" s="66"/>
      <c r="D88" s="61" t="s">
        <v>206</v>
      </c>
      <c r="E88" s="39">
        <v>0</v>
      </c>
      <c r="F88" s="39">
        <v>0</v>
      </c>
      <c r="G88" s="39">
        <v>0</v>
      </c>
      <c r="H88" s="39">
        <v>0</v>
      </c>
    </row>
    <row r="89" spans="1:8" ht="25.5" x14ac:dyDescent="0.25">
      <c r="A89" s="64">
        <v>41</v>
      </c>
      <c r="B89" s="65"/>
      <c r="C89" s="66"/>
      <c r="D89" s="55" t="s">
        <v>31</v>
      </c>
      <c r="E89" s="44">
        <v>1800</v>
      </c>
      <c r="F89" s="44">
        <v>1800</v>
      </c>
      <c r="G89" s="44">
        <f>SUM(G90)</f>
        <v>2373.44</v>
      </c>
      <c r="H89" s="44">
        <f t="shared" si="1"/>
        <v>131.85777777777778</v>
      </c>
    </row>
    <row r="90" spans="1:8" x14ac:dyDescent="0.25">
      <c r="A90" s="52">
        <v>4123</v>
      </c>
      <c r="B90" s="53"/>
      <c r="C90" s="54"/>
      <c r="D90" s="19" t="s">
        <v>209</v>
      </c>
      <c r="E90" s="39">
        <v>0</v>
      </c>
      <c r="F90" s="39">
        <v>0</v>
      </c>
      <c r="G90" s="39">
        <v>2373.44</v>
      </c>
      <c r="H90" s="39">
        <v>0</v>
      </c>
    </row>
    <row r="91" spans="1:8" ht="25.5" x14ac:dyDescent="0.25">
      <c r="A91" s="64">
        <v>42</v>
      </c>
      <c r="B91" s="65"/>
      <c r="C91" s="66"/>
      <c r="D91" s="55" t="s">
        <v>32</v>
      </c>
      <c r="E91" s="44">
        <v>48284.06</v>
      </c>
      <c r="F91" s="44">
        <v>48284.06</v>
      </c>
      <c r="G91" s="44">
        <f>SUM(G92:G94)</f>
        <v>14330.13</v>
      </c>
      <c r="H91" s="44">
        <f t="shared" si="1"/>
        <v>29.678800829921926</v>
      </c>
    </row>
    <row r="92" spans="1:8" x14ac:dyDescent="0.25">
      <c r="A92" s="52">
        <v>4221</v>
      </c>
      <c r="B92" s="53"/>
      <c r="C92" s="54"/>
      <c r="D92" s="19" t="s">
        <v>211</v>
      </c>
      <c r="E92" s="39">
        <v>0</v>
      </c>
      <c r="F92" s="39">
        <v>0</v>
      </c>
      <c r="G92" s="39">
        <v>14330.13</v>
      </c>
      <c r="H92" s="39">
        <v>0</v>
      </c>
    </row>
    <row r="93" spans="1:8" x14ac:dyDescent="0.25">
      <c r="A93" s="52">
        <v>4224</v>
      </c>
      <c r="B93" s="53"/>
      <c r="C93" s="54"/>
      <c r="D93" s="19" t="s">
        <v>214</v>
      </c>
      <c r="E93" s="39">
        <v>0</v>
      </c>
      <c r="F93" s="39">
        <v>0</v>
      </c>
      <c r="G93" s="39">
        <v>0</v>
      </c>
      <c r="H93" s="39">
        <v>0</v>
      </c>
    </row>
    <row r="94" spans="1:8" ht="25.5" x14ac:dyDescent="0.25">
      <c r="A94" s="52">
        <v>4227</v>
      </c>
      <c r="B94" s="53"/>
      <c r="C94" s="54"/>
      <c r="D94" s="19" t="s">
        <v>215</v>
      </c>
      <c r="E94" s="39">
        <v>0</v>
      </c>
      <c r="F94" s="39">
        <v>0</v>
      </c>
      <c r="G94" s="39">
        <v>0</v>
      </c>
      <c r="H94" s="39">
        <v>0</v>
      </c>
    </row>
    <row r="95" spans="1:8" ht="30" x14ac:dyDescent="0.25">
      <c r="A95" s="135" t="s">
        <v>131</v>
      </c>
      <c r="B95" s="136"/>
      <c r="C95" s="137"/>
      <c r="D95" s="82" t="s">
        <v>132</v>
      </c>
      <c r="E95" s="83">
        <f>SUM(E96)</f>
        <v>14795.94</v>
      </c>
      <c r="F95" s="83">
        <f>SUM(F96)</f>
        <v>14795.94</v>
      </c>
      <c r="G95" s="83">
        <f>SUM(G96)</f>
        <v>0</v>
      </c>
      <c r="H95" s="83">
        <f t="shared" si="1"/>
        <v>0</v>
      </c>
    </row>
    <row r="96" spans="1:8" x14ac:dyDescent="0.25">
      <c r="A96" s="64">
        <v>92</v>
      </c>
      <c r="B96" s="65"/>
      <c r="C96" s="66"/>
      <c r="D96" s="55" t="s">
        <v>92</v>
      </c>
      <c r="E96" s="44">
        <v>14795.94</v>
      </c>
      <c r="F96" s="44">
        <v>14795.94</v>
      </c>
      <c r="G96" s="44">
        <f>SUM(G97)</f>
        <v>0</v>
      </c>
      <c r="H96" s="44">
        <f t="shared" si="1"/>
        <v>0</v>
      </c>
    </row>
    <row r="97" spans="1:8" x14ac:dyDescent="0.25">
      <c r="A97" s="52">
        <v>9222</v>
      </c>
      <c r="B97" s="53"/>
      <c r="C97" s="54"/>
      <c r="D97" s="57" t="s">
        <v>219</v>
      </c>
      <c r="E97" s="39">
        <v>0</v>
      </c>
      <c r="F97" s="39">
        <v>0</v>
      </c>
      <c r="G97" s="39">
        <v>0</v>
      </c>
      <c r="H97" s="39">
        <v>0</v>
      </c>
    </row>
    <row r="98" spans="1:8" x14ac:dyDescent="0.25">
      <c r="A98" s="135" t="s">
        <v>125</v>
      </c>
      <c r="B98" s="136"/>
      <c r="C98" s="137"/>
      <c r="D98" s="82" t="s">
        <v>126</v>
      </c>
      <c r="E98" s="83">
        <f>SUM(E99)</f>
        <v>138707</v>
      </c>
      <c r="F98" s="83">
        <f>SUM(F99)</f>
        <v>138707</v>
      </c>
      <c r="G98" s="83">
        <f>SUM(G99)</f>
        <v>92063.69</v>
      </c>
      <c r="H98" s="83">
        <f t="shared" si="1"/>
        <v>66.372778590842572</v>
      </c>
    </row>
    <row r="99" spans="1:8" x14ac:dyDescent="0.25">
      <c r="A99" s="64">
        <v>31</v>
      </c>
      <c r="B99" s="65"/>
      <c r="C99" s="66"/>
      <c r="D99" s="55" t="s">
        <v>27</v>
      </c>
      <c r="E99" s="44">
        <v>138707</v>
      </c>
      <c r="F99" s="44">
        <v>138707</v>
      </c>
      <c r="G99" s="44">
        <f>SUM(G100)</f>
        <v>92063.69</v>
      </c>
      <c r="H99" s="44">
        <f t="shared" si="1"/>
        <v>66.372778590842572</v>
      </c>
    </row>
    <row r="100" spans="1:8" x14ac:dyDescent="0.25">
      <c r="A100" s="52">
        <v>3111</v>
      </c>
      <c r="B100" s="65"/>
      <c r="C100" s="66"/>
      <c r="D100" s="57" t="s">
        <v>168</v>
      </c>
      <c r="E100" s="39">
        <v>0</v>
      </c>
      <c r="F100" s="39">
        <v>0</v>
      </c>
      <c r="G100" s="39">
        <v>92063.69</v>
      </c>
      <c r="H100" s="39"/>
    </row>
    <row r="101" spans="1:8" ht="25.5" customHeight="1" x14ac:dyDescent="0.25">
      <c r="A101" s="135" t="s">
        <v>129</v>
      </c>
      <c r="B101" s="136"/>
      <c r="C101" s="137"/>
      <c r="D101" s="82" t="s">
        <v>123</v>
      </c>
      <c r="E101" s="83">
        <f>SUM(E102)</f>
        <v>187</v>
      </c>
      <c r="F101" s="83">
        <f>SUM(F102)</f>
        <v>187</v>
      </c>
      <c r="G101" s="83">
        <f>SUM(G102+G105)</f>
        <v>8062</v>
      </c>
      <c r="H101" s="83">
        <f t="shared" si="1"/>
        <v>4311.229946524064</v>
      </c>
    </row>
    <row r="102" spans="1:8" x14ac:dyDescent="0.25">
      <c r="A102" s="64">
        <v>32</v>
      </c>
      <c r="B102" s="65"/>
      <c r="C102" s="66"/>
      <c r="D102" s="55" t="s">
        <v>28</v>
      </c>
      <c r="E102" s="44">
        <v>187</v>
      </c>
      <c r="F102" s="44">
        <v>187</v>
      </c>
      <c r="G102" s="44">
        <f>SUM(G103:G104)</f>
        <v>2549.5</v>
      </c>
      <c r="H102" s="44">
        <f t="shared" si="1"/>
        <v>1363.3689839572191</v>
      </c>
    </row>
    <row r="103" spans="1:8" x14ac:dyDescent="0.25">
      <c r="A103" s="52">
        <v>3222</v>
      </c>
      <c r="B103" s="53"/>
      <c r="C103" s="54"/>
      <c r="D103" s="57" t="s">
        <v>180</v>
      </c>
      <c r="E103" s="39">
        <v>0</v>
      </c>
      <c r="F103" s="39">
        <v>0</v>
      </c>
      <c r="G103" s="39">
        <v>187</v>
      </c>
      <c r="H103" s="39">
        <v>0</v>
      </c>
    </row>
    <row r="104" spans="1:8" x14ac:dyDescent="0.25">
      <c r="A104" s="52">
        <v>3236</v>
      </c>
      <c r="B104" s="53"/>
      <c r="C104" s="54"/>
      <c r="D104" s="57" t="s">
        <v>190</v>
      </c>
      <c r="E104" s="39">
        <v>0</v>
      </c>
      <c r="F104" s="39">
        <v>0</v>
      </c>
      <c r="G104" s="39">
        <v>2362.5</v>
      </c>
      <c r="H104" s="39">
        <v>0</v>
      </c>
    </row>
    <row r="105" spans="1:8" ht="25.5" x14ac:dyDescent="0.25">
      <c r="A105" s="64">
        <v>42</v>
      </c>
      <c r="B105" s="65"/>
      <c r="C105" s="66"/>
      <c r="D105" s="55" t="s">
        <v>32</v>
      </c>
      <c r="E105" s="44">
        <v>0</v>
      </c>
      <c r="F105" s="44">
        <v>0</v>
      </c>
      <c r="G105" s="44">
        <f>SUM(G106)</f>
        <v>5512.5</v>
      </c>
      <c r="H105" s="44">
        <v>0</v>
      </c>
    </row>
    <row r="106" spans="1:8" x14ac:dyDescent="0.25">
      <c r="A106" s="52">
        <v>4224</v>
      </c>
      <c r="B106" s="53"/>
      <c r="C106" s="54"/>
      <c r="D106" s="19" t="s">
        <v>214</v>
      </c>
      <c r="E106" s="39">
        <v>0</v>
      </c>
      <c r="F106" s="39">
        <v>0</v>
      </c>
      <c r="G106" s="39">
        <v>5512.5</v>
      </c>
      <c r="H106" s="39">
        <v>0</v>
      </c>
    </row>
    <row r="107" spans="1:8" x14ac:dyDescent="0.25">
      <c r="A107" s="135" t="s">
        <v>127</v>
      </c>
      <c r="B107" s="136"/>
      <c r="C107" s="137"/>
      <c r="D107" s="82" t="s">
        <v>128</v>
      </c>
      <c r="E107" s="83">
        <f>SUM(E108)</f>
        <v>1550</v>
      </c>
      <c r="F107" s="83">
        <f>SUM(F108)</f>
        <v>1550</v>
      </c>
      <c r="G107" s="83">
        <f>SUM(G108)</f>
        <v>1550</v>
      </c>
      <c r="H107" s="83">
        <f t="shared" si="1"/>
        <v>100</v>
      </c>
    </row>
    <row r="108" spans="1:8" x14ac:dyDescent="0.25">
      <c r="A108" s="64">
        <v>32</v>
      </c>
      <c r="B108" s="65"/>
      <c r="C108" s="66"/>
      <c r="D108" s="55" t="s">
        <v>28</v>
      </c>
      <c r="E108" s="44">
        <v>1550</v>
      </c>
      <c r="F108" s="44">
        <v>1550</v>
      </c>
      <c r="G108" s="44">
        <f>SUM(G109)</f>
        <v>1550</v>
      </c>
      <c r="H108" s="44">
        <f t="shared" ref="H108:H165" si="2">SUM(G108/F108)*100</f>
        <v>100</v>
      </c>
    </row>
    <row r="109" spans="1:8" x14ac:dyDescent="0.25">
      <c r="A109" s="52">
        <v>3213</v>
      </c>
      <c r="B109" s="53"/>
      <c r="C109" s="54"/>
      <c r="D109" s="61" t="s">
        <v>177</v>
      </c>
      <c r="E109" s="39">
        <v>0</v>
      </c>
      <c r="F109" s="39">
        <v>0</v>
      </c>
      <c r="G109" s="39">
        <v>1550</v>
      </c>
      <c r="H109" s="39">
        <v>0</v>
      </c>
    </row>
    <row r="110" spans="1:8" ht="30" x14ac:dyDescent="0.25">
      <c r="A110" s="135" t="s">
        <v>97</v>
      </c>
      <c r="B110" s="136"/>
      <c r="C110" s="137"/>
      <c r="D110" s="82" t="s">
        <v>98</v>
      </c>
      <c r="E110" s="83">
        <f>SUM(E111)</f>
        <v>0</v>
      </c>
      <c r="F110" s="83">
        <f>SUM(F111)</f>
        <v>0</v>
      </c>
      <c r="G110" s="83">
        <f>SUM(G111)</f>
        <v>0</v>
      </c>
      <c r="H110" s="83">
        <v>0</v>
      </c>
    </row>
    <row r="111" spans="1:8" ht="25.5" x14ac:dyDescent="0.25">
      <c r="A111" s="64">
        <v>45</v>
      </c>
      <c r="B111" s="65"/>
      <c r="C111" s="66"/>
      <c r="D111" s="55" t="s">
        <v>33</v>
      </c>
      <c r="E111" s="44">
        <v>0</v>
      </c>
      <c r="F111" s="44">
        <v>0</v>
      </c>
      <c r="G111" s="44">
        <v>0</v>
      </c>
      <c r="H111" s="44">
        <v>0</v>
      </c>
    </row>
    <row r="112" spans="1:8" ht="37.5" customHeight="1" x14ac:dyDescent="0.25">
      <c r="A112" s="129" t="s">
        <v>135</v>
      </c>
      <c r="B112" s="130"/>
      <c r="C112" s="131"/>
      <c r="D112" s="80" t="s">
        <v>136</v>
      </c>
      <c r="E112" s="81">
        <f>SUM(E113)</f>
        <v>46610.63</v>
      </c>
      <c r="F112" s="81">
        <f>SUM(F113)</f>
        <v>46610.63</v>
      </c>
      <c r="G112" s="81">
        <f>SUM(G113+G118)</f>
        <v>48982</v>
      </c>
      <c r="H112" s="81">
        <f t="shared" si="2"/>
        <v>105.08761627980572</v>
      </c>
    </row>
    <row r="113" spans="1:8" x14ac:dyDescent="0.25">
      <c r="A113" s="135" t="s">
        <v>88</v>
      </c>
      <c r="B113" s="136"/>
      <c r="C113" s="137"/>
      <c r="D113" s="82" t="s">
        <v>89</v>
      </c>
      <c r="E113" s="83">
        <f>SUM(E114+E116)</f>
        <v>46610.63</v>
      </c>
      <c r="F113" s="83">
        <f>SUM(F114+F116)</f>
        <v>46610.63</v>
      </c>
      <c r="G113" s="83">
        <f>SUM(G114+G116)</f>
        <v>46610.63</v>
      </c>
      <c r="H113" s="83">
        <f t="shared" si="2"/>
        <v>100</v>
      </c>
    </row>
    <row r="114" spans="1:8" ht="25.5" x14ac:dyDescent="0.25">
      <c r="A114" s="64">
        <v>42</v>
      </c>
      <c r="B114" s="65"/>
      <c r="C114" s="66"/>
      <c r="D114" s="55" t="s">
        <v>32</v>
      </c>
      <c r="E114" s="44">
        <v>15610.63</v>
      </c>
      <c r="F114" s="44">
        <v>15610.63</v>
      </c>
      <c r="G114" s="44">
        <f>SUM(G115)</f>
        <v>15747.76</v>
      </c>
      <c r="H114" s="44">
        <f t="shared" si="2"/>
        <v>100.87843988359215</v>
      </c>
    </row>
    <row r="115" spans="1:8" x14ac:dyDescent="0.25">
      <c r="A115" s="52">
        <v>4222</v>
      </c>
      <c r="B115" s="53"/>
      <c r="C115" s="54"/>
      <c r="D115" s="19" t="s">
        <v>212</v>
      </c>
      <c r="E115" s="70">
        <v>0</v>
      </c>
      <c r="F115" s="70">
        <v>0</v>
      </c>
      <c r="G115" s="71">
        <v>15747.76</v>
      </c>
      <c r="H115" s="71">
        <v>0</v>
      </c>
    </row>
    <row r="116" spans="1:8" ht="25.5" x14ac:dyDescent="0.25">
      <c r="A116" s="64">
        <v>45</v>
      </c>
      <c r="B116" s="65"/>
      <c r="C116" s="66"/>
      <c r="D116" s="55" t="s">
        <v>33</v>
      </c>
      <c r="E116" s="44">
        <v>31000</v>
      </c>
      <c r="F116" s="44">
        <v>31000</v>
      </c>
      <c r="G116" s="44">
        <f>SUM(G117)</f>
        <v>30862.87</v>
      </c>
      <c r="H116" s="44">
        <f t="shared" si="2"/>
        <v>99.557645161290324</v>
      </c>
    </row>
    <row r="117" spans="1:8" ht="25.5" x14ac:dyDescent="0.25">
      <c r="A117" s="52">
        <v>4511</v>
      </c>
      <c r="B117" s="53"/>
      <c r="C117" s="54"/>
      <c r="D117" s="69" t="s">
        <v>216</v>
      </c>
      <c r="E117" s="39">
        <v>0</v>
      </c>
      <c r="F117" s="39">
        <v>0</v>
      </c>
      <c r="G117" s="39">
        <v>30862.87</v>
      </c>
      <c r="H117" s="39">
        <v>0</v>
      </c>
    </row>
    <row r="118" spans="1:8" x14ac:dyDescent="0.25">
      <c r="A118" s="135" t="s">
        <v>222</v>
      </c>
      <c r="B118" s="136"/>
      <c r="C118" s="137"/>
      <c r="D118" s="82" t="s">
        <v>223</v>
      </c>
      <c r="E118" s="83">
        <f t="shared" ref="E118:H119" si="3">SUM(E119)</f>
        <v>0</v>
      </c>
      <c r="F118" s="83">
        <f t="shared" si="3"/>
        <v>0</v>
      </c>
      <c r="G118" s="83">
        <f t="shared" si="3"/>
        <v>2371.37</v>
      </c>
      <c r="H118" s="83">
        <f t="shared" si="3"/>
        <v>0</v>
      </c>
    </row>
    <row r="119" spans="1:8" x14ac:dyDescent="0.25">
      <c r="A119" s="64">
        <v>32</v>
      </c>
      <c r="B119" s="65"/>
      <c r="C119" s="66"/>
      <c r="D119" s="55" t="s">
        <v>28</v>
      </c>
      <c r="E119" s="42">
        <f t="shared" si="3"/>
        <v>0</v>
      </c>
      <c r="F119" s="42">
        <f t="shared" si="3"/>
        <v>0</v>
      </c>
      <c r="G119" s="44">
        <f t="shared" si="3"/>
        <v>2371.37</v>
      </c>
      <c r="H119" s="42">
        <f t="shared" si="3"/>
        <v>0</v>
      </c>
    </row>
    <row r="120" spans="1:8" x14ac:dyDescent="0.25">
      <c r="A120" s="52">
        <v>3237</v>
      </c>
      <c r="B120" s="53"/>
      <c r="C120" s="54"/>
      <c r="D120" s="61" t="s">
        <v>191</v>
      </c>
      <c r="E120" s="43">
        <v>0</v>
      </c>
      <c r="F120" s="39">
        <v>0</v>
      </c>
      <c r="G120" s="39">
        <v>2371.37</v>
      </c>
      <c r="H120" s="39">
        <v>0</v>
      </c>
    </row>
    <row r="121" spans="1:8" ht="33.75" customHeight="1" x14ac:dyDescent="0.25">
      <c r="A121" s="129" t="s">
        <v>121</v>
      </c>
      <c r="B121" s="130"/>
      <c r="C121" s="131"/>
      <c r="D121" s="80" t="s">
        <v>124</v>
      </c>
      <c r="E121" s="81">
        <f>SUM(E122)</f>
        <v>1731.65</v>
      </c>
      <c r="F121" s="81">
        <f>SUM(F122)</f>
        <v>1731.65</v>
      </c>
      <c r="G121" s="81">
        <f t="shared" ref="G121" si="4">SUM(G122)</f>
        <v>1730.91</v>
      </c>
      <c r="H121" s="81">
        <f t="shared" si="2"/>
        <v>99.957266191204923</v>
      </c>
    </row>
    <row r="122" spans="1:8" x14ac:dyDescent="0.25">
      <c r="A122" s="135" t="s">
        <v>122</v>
      </c>
      <c r="B122" s="136"/>
      <c r="C122" s="137"/>
      <c r="D122" s="82" t="s">
        <v>123</v>
      </c>
      <c r="E122" s="83">
        <f>SUM(E123)</f>
        <v>1731.65</v>
      </c>
      <c r="F122" s="83">
        <f>SUM(F123)</f>
        <v>1731.65</v>
      </c>
      <c r="G122" s="83">
        <f>SUM(G123)</f>
        <v>1730.91</v>
      </c>
      <c r="H122" s="83">
        <f t="shared" si="2"/>
        <v>99.957266191204923</v>
      </c>
    </row>
    <row r="123" spans="1:8" x14ac:dyDescent="0.25">
      <c r="A123" s="64">
        <v>32</v>
      </c>
      <c r="B123" s="65"/>
      <c r="C123" s="66"/>
      <c r="D123" s="55" t="s">
        <v>28</v>
      </c>
      <c r="E123" s="44">
        <v>1731.65</v>
      </c>
      <c r="F123" s="44">
        <v>1731.65</v>
      </c>
      <c r="G123" s="44">
        <f>SUM(G124)</f>
        <v>1730.91</v>
      </c>
      <c r="H123" s="44">
        <f t="shared" si="2"/>
        <v>99.957266191204923</v>
      </c>
    </row>
    <row r="124" spans="1:8" x14ac:dyDescent="0.25">
      <c r="A124" s="52">
        <v>3222</v>
      </c>
      <c r="B124" s="53"/>
      <c r="C124" s="54"/>
      <c r="D124" s="57" t="s">
        <v>180</v>
      </c>
      <c r="E124" s="43">
        <v>0</v>
      </c>
      <c r="F124" s="39">
        <v>0</v>
      </c>
      <c r="G124" s="39">
        <v>1730.91</v>
      </c>
      <c r="H124" s="39">
        <v>0</v>
      </c>
    </row>
    <row r="125" spans="1:8" ht="33" customHeight="1" x14ac:dyDescent="0.25">
      <c r="A125" s="126" t="s">
        <v>99</v>
      </c>
      <c r="B125" s="127"/>
      <c r="C125" s="128"/>
      <c r="D125" s="75" t="s">
        <v>100</v>
      </c>
      <c r="E125" s="79">
        <f>SUM(E126)</f>
        <v>26544</v>
      </c>
      <c r="F125" s="79">
        <f>SUM(F126)</f>
        <v>26544</v>
      </c>
      <c r="G125" s="79">
        <f>SUM(G126)</f>
        <v>26544</v>
      </c>
      <c r="H125" s="79">
        <f t="shared" si="2"/>
        <v>100</v>
      </c>
    </row>
    <row r="126" spans="1:8" ht="36" customHeight="1" x14ac:dyDescent="0.25">
      <c r="A126" s="129" t="s">
        <v>101</v>
      </c>
      <c r="B126" s="130"/>
      <c r="C126" s="131"/>
      <c r="D126" s="80" t="s">
        <v>102</v>
      </c>
      <c r="E126" s="81">
        <f>SUM(E127)</f>
        <v>26544</v>
      </c>
      <c r="F126" s="81">
        <f>SUM(F127)</f>
        <v>26544</v>
      </c>
      <c r="G126" s="81">
        <f>SUM(G127)</f>
        <v>26544</v>
      </c>
      <c r="H126" s="81">
        <f t="shared" si="2"/>
        <v>100</v>
      </c>
    </row>
    <row r="127" spans="1:8" x14ac:dyDescent="0.25">
      <c r="A127" s="135" t="s">
        <v>103</v>
      </c>
      <c r="B127" s="136"/>
      <c r="C127" s="137"/>
      <c r="D127" s="82" t="s">
        <v>104</v>
      </c>
      <c r="E127" s="83">
        <f>SUM(E128:E130)</f>
        <v>26544</v>
      </c>
      <c r="F127" s="83">
        <f>SUM(F128:F130)</f>
        <v>26544</v>
      </c>
      <c r="G127" s="83">
        <f>SUM(G128+G130)</f>
        <v>26544</v>
      </c>
      <c r="H127" s="83">
        <f t="shared" si="2"/>
        <v>100</v>
      </c>
    </row>
    <row r="128" spans="1:8" ht="25.5" x14ac:dyDescent="0.25">
      <c r="A128" s="64">
        <v>42</v>
      </c>
      <c r="B128" s="65"/>
      <c r="C128" s="66"/>
      <c r="D128" s="55" t="s">
        <v>32</v>
      </c>
      <c r="E128" s="44">
        <v>11574</v>
      </c>
      <c r="F128" s="44">
        <v>11574</v>
      </c>
      <c r="G128" s="44">
        <f>SUM(G129)</f>
        <v>11574</v>
      </c>
      <c r="H128" s="44">
        <f t="shared" si="2"/>
        <v>100</v>
      </c>
    </row>
    <row r="129" spans="1:8" ht="25.5" x14ac:dyDescent="0.25">
      <c r="A129" s="52">
        <v>4227</v>
      </c>
      <c r="B129" s="53"/>
      <c r="C129" s="54"/>
      <c r="D129" s="57" t="s">
        <v>215</v>
      </c>
      <c r="E129" s="39">
        <v>0</v>
      </c>
      <c r="F129" s="39">
        <v>0</v>
      </c>
      <c r="G129" s="39">
        <v>11574</v>
      </c>
      <c r="H129" s="39">
        <v>0</v>
      </c>
    </row>
    <row r="130" spans="1:8" ht="25.5" x14ac:dyDescent="0.25">
      <c r="A130" s="64">
        <v>45</v>
      </c>
      <c r="B130" s="65"/>
      <c r="C130" s="66"/>
      <c r="D130" s="55" t="s">
        <v>33</v>
      </c>
      <c r="E130" s="44">
        <v>14970</v>
      </c>
      <c r="F130" s="44">
        <v>14970</v>
      </c>
      <c r="G130" s="44">
        <f>SUM(G131)</f>
        <v>14970</v>
      </c>
      <c r="H130" s="44">
        <f t="shared" si="2"/>
        <v>100</v>
      </c>
    </row>
    <row r="131" spans="1:8" ht="25.5" x14ac:dyDescent="0.25">
      <c r="A131" s="52">
        <v>4511</v>
      </c>
      <c r="B131" s="53"/>
      <c r="C131" s="54"/>
      <c r="D131" s="57" t="s">
        <v>216</v>
      </c>
      <c r="E131" s="39">
        <v>0</v>
      </c>
      <c r="F131" s="39">
        <v>0</v>
      </c>
      <c r="G131" s="39">
        <v>14970</v>
      </c>
      <c r="H131" s="39">
        <v>0</v>
      </c>
    </row>
    <row r="132" spans="1:8" ht="33" customHeight="1" x14ac:dyDescent="0.25">
      <c r="A132" s="126" t="s">
        <v>105</v>
      </c>
      <c r="B132" s="127"/>
      <c r="C132" s="128"/>
      <c r="D132" s="75" t="s">
        <v>106</v>
      </c>
      <c r="E132" s="79">
        <f>SUM(E133)</f>
        <v>9291</v>
      </c>
      <c r="F132" s="79">
        <f t="shared" ref="F132:G133" si="5">SUM(F133)</f>
        <v>9291</v>
      </c>
      <c r="G132" s="79">
        <f t="shared" si="5"/>
        <v>8193.35</v>
      </c>
      <c r="H132" s="79">
        <f t="shared" si="2"/>
        <v>88.185878807448077</v>
      </c>
    </row>
    <row r="133" spans="1:8" ht="21" customHeight="1" x14ac:dyDescent="0.25">
      <c r="A133" s="129" t="s">
        <v>107</v>
      </c>
      <c r="B133" s="130"/>
      <c r="C133" s="131"/>
      <c r="D133" s="80" t="s">
        <v>108</v>
      </c>
      <c r="E133" s="81">
        <f>SUM(E134)</f>
        <v>9291</v>
      </c>
      <c r="F133" s="81">
        <f t="shared" si="5"/>
        <v>9291</v>
      </c>
      <c r="G133" s="81">
        <f t="shared" si="5"/>
        <v>8193.35</v>
      </c>
      <c r="H133" s="81">
        <f t="shared" si="2"/>
        <v>88.185878807448077</v>
      </c>
    </row>
    <row r="134" spans="1:8" x14ac:dyDescent="0.25">
      <c r="A134" s="135" t="s">
        <v>103</v>
      </c>
      <c r="B134" s="136"/>
      <c r="C134" s="137"/>
      <c r="D134" s="82" t="s">
        <v>104</v>
      </c>
      <c r="E134" s="83">
        <f>SUM(E135)</f>
        <v>9291</v>
      </c>
      <c r="F134" s="83">
        <f>SUM(F135)</f>
        <v>9291</v>
      </c>
      <c r="G134" s="83">
        <f>SUM(G135)</f>
        <v>8193.35</v>
      </c>
      <c r="H134" s="83">
        <f t="shared" si="2"/>
        <v>88.185878807448077</v>
      </c>
    </row>
    <row r="135" spans="1:8" x14ac:dyDescent="0.25">
      <c r="A135" s="64">
        <v>32</v>
      </c>
      <c r="B135" s="65"/>
      <c r="C135" s="66"/>
      <c r="D135" s="55" t="s">
        <v>28</v>
      </c>
      <c r="E135" s="44">
        <v>9291</v>
      </c>
      <c r="F135" s="44">
        <v>9291</v>
      </c>
      <c r="G135" s="44">
        <f>SUM(G136:G137)</f>
        <v>8193.35</v>
      </c>
      <c r="H135" s="44">
        <f t="shared" si="2"/>
        <v>88.185878807448077</v>
      </c>
    </row>
    <row r="136" spans="1:8" x14ac:dyDescent="0.25">
      <c r="A136" s="64">
        <v>3223</v>
      </c>
      <c r="B136" s="53"/>
      <c r="C136" s="54"/>
      <c r="D136" s="55" t="s">
        <v>181</v>
      </c>
      <c r="E136" s="44">
        <v>0</v>
      </c>
      <c r="F136" s="44">
        <v>0</v>
      </c>
      <c r="G136" s="44">
        <v>741.58</v>
      </c>
      <c r="H136" s="44">
        <v>0</v>
      </c>
    </row>
    <row r="137" spans="1:8" x14ac:dyDescent="0.25">
      <c r="A137" s="52">
        <v>3237</v>
      </c>
      <c r="B137" s="53"/>
      <c r="C137" s="54"/>
      <c r="D137" s="57" t="s">
        <v>191</v>
      </c>
      <c r="E137" s="39">
        <v>0</v>
      </c>
      <c r="F137" s="39">
        <v>0</v>
      </c>
      <c r="G137" s="39">
        <v>7451.77</v>
      </c>
      <c r="H137" s="39">
        <v>0</v>
      </c>
    </row>
    <row r="138" spans="1:8" ht="29.25" customHeight="1" x14ac:dyDescent="0.25">
      <c r="A138" s="126" t="s">
        <v>84</v>
      </c>
      <c r="B138" s="127"/>
      <c r="C138" s="128"/>
      <c r="D138" s="75" t="s">
        <v>109</v>
      </c>
      <c r="E138" s="79">
        <f>SUM(E139)</f>
        <v>146912</v>
      </c>
      <c r="F138" s="79">
        <f t="shared" ref="F138:G139" si="6">SUM(F139)</f>
        <v>146912</v>
      </c>
      <c r="G138" s="79">
        <f t="shared" si="6"/>
        <v>146911.32999999999</v>
      </c>
      <c r="H138" s="79">
        <f t="shared" si="2"/>
        <v>99.999543944674357</v>
      </c>
    </row>
    <row r="139" spans="1:8" ht="36" customHeight="1" x14ac:dyDescent="0.25">
      <c r="A139" s="129" t="s">
        <v>86</v>
      </c>
      <c r="B139" s="130"/>
      <c r="C139" s="131"/>
      <c r="D139" s="80" t="s">
        <v>110</v>
      </c>
      <c r="E139" s="81">
        <f>SUM(E140)</f>
        <v>146912</v>
      </c>
      <c r="F139" s="81">
        <f t="shared" si="6"/>
        <v>146912</v>
      </c>
      <c r="G139" s="81">
        <f t="shared" si="6"/>
        <v>146911.32999999999</v>
      </c>
      <c r="H139" s="81">
        <f t="shared" si="2"/>
        <v>99.999543944674357</v>
      </c>
    </row>
    <row r="140" spans="1:8" ht="27.75" customHeight="1" x14ac:dyDescent="0.25">
      <c r="A140" s="135" t="s">
        <v>111</v>
      </c>
      <c r="B140" s="136"/>
      <c r="C140" s="137"/>
      <c r="D140" s="82" t="s">
        <v>112</v>
      </c>
      <c r="E140" s="83">
        <f>SUM(E141)</f>
        <v>146912</v>
      </c>
      <c r="F140" s="83">
        <f>SUM(F141)</f>
        <v>146912</v>
      </c>
      <c r="G140" s="83">
        <f>SUM(G141)</f>
        <v>146911.32999999999</v>
      </c>
      <c r="H140" s="83">
        <f t="shared" si="2"/>
        <v>99.999543944674357</v>
      </c>
    </row>
    <row r="141" spans="1:8" x14ac:dyDescent="0.25">
      <c r="A141" s="64">
        <v>32</v>
      </c>
      <c r="B141" s="65"/>
      <c r="C141" s="66"/>
      <c r="D141" s="55" t="s">
        <v>28</v>
      </c>
      <c r="E141" s="44">
        <v>146912</v>
      </c>
      <c r="F141" s="44">
        <v>146912</v>
      </c>
      <c r="G141" s="44">
        <f>SUM(G142)</f>
        <v>146911.32999999999</v>
      </c>
      <c r="H141" s="44">
        <f t="shared" si="2"/>
        <v>99.999543944674357</v>
      </c>
    </row>
    <row r="142" spans="1:8" x14ac:dyDescent="0.25">
      <c r="A142" s="52">
        <v>3232</v>
      </c>
      <c r="B142" s="53"/>
      <c r="C142" s="54"/>
      <c r="D142" s="57" t="s">
        <v>186</v>
      </c>
      <c r="E142" s="39">
        <v>0</v>
      </c>
      <c r="F142" s="39">
        <v>0</v>
      </c>
      <c r="G142" s="39">
        <v>146911.32999999999</v>
      </c>
      <c r="H142" s="39">
        <v>0</v>
      </c>
    </row>
    <row r="143" spans="1:8" ht="25.5" customHeight="1" x14ac:dyDescent="0.25">
      <c r="A143" s="126" t="s">
        <v>113</v>
      </c>
      <c r="B143" s="127"/>
      <c r="C143" s="128"/>
      <c r="D143" s="75" t="s">
        <v>114</v>
      </c>
      <c r="E143" s="79">
        <f>SUM(E144)</f>
        <v>161441</v>
      </c>
      <c r="F143" s="79">
        <f t="shared" ref="F143:G144" si="7">SUM(F144)</f>
        <v>161441</v>
      </c>
      <c r="G143" s="79">
        <f t="shared" si="7"/>
        <v>161179.70000000001</v>
      </c>
      <c r="H143" s="79">
        <f t="shared" si="2"/>
        <v>99.838145204749722</v>
      </c>
    </row>
    <row r="144" spans="1:8" ht="36" customHeight="1" x14ac:dyDescent="0.25">
      <c r="A144" s="129" t="s">
        <v>115</v>
      </c>
      <c r="B144" s="130"/>
      <c r="C144" s="131"/>
      <c r="D144" s="80" t="s">
        <v>116</v>
      </c>
      <c r="E144" s="81">
        <f>SUM(E145)</f>
        <v>161441</v>
      </c>
      <c r="F144" s="81">
        <f t="shared" si="7"/>
        <v>161441</v>
      </c>
      <c r="G144" s="81">
        <f t="shared" si="7"/>
        <v>161179.70000000001</v>
      </c>
      <c r="H144" s="81">
        <f t="shared" si="2"/>
        <v>99.838145204749722</v>
      </c>
    </row>
    <row r="145" spans="1:8" x14ac:dyDescent="0.25">
      <c r="A145" s="135" t="s">
        <v>111</v>
      </c>
      <c r="B145" s="136"/>
      <c r="C145" s="137"/>
      <c r="D145" s="82" t="s">
        <v>112</v>
      </c>
      <c r="E145" s="83">
        <f>SUM(E146:E153)</f>
        <v>161441</v>
      </c>
      <c r="F145" s="83">
        <f>SUM(F146:F153)</f>
        <v>161441</v>
      </c>
      <c r="G145" s="83">
        <f>SUM(G146+G148+G153)</f>
        <v>161179.70000000001</v>
      </c>
      <c r="H145" s="83">
        <f t="shared" si="2"/>
        <v>99.838145204749722</v>
      </c>
    </row>
    <row r="146" spans="1:8" ht="25.5" x14ac:dyDescent="0.25">
      <c r="A146" s="138">
        <v>41</v>
      </c>
      <c r="B146" s="139"/>
      <c r="C146" s="140"/>
      <c r="D146" s="55" t="s">
        <v>31</v>
      </c>
      <c r="E146" s="44">
        <v>2762.5</v>
      </c>
      <c r="F146" s="44">
        <v>2762.5</v>
      </c>
      <c r="G146" s="44">
        <f>SUM(G147)</f>
        <v>2762.5</v>
      </c>
      <c r="H146" s="44">
        <f t="shared" si="2"/>
        <v>100</v>
      </c>
    </row>
    <row r="147" spans="1:8" x14ac:dyDescent="0.25">
      <c r="A147" s="52">
        <v>4123</v>
      </c>
      <c r="B147" s="53"/>
      <c r="C147" s="54"/>
      <c r="D147" s="57" t="s">
        <v>209</v>
      </c>
      <c r="E147" s="39">
        <v>0</v>
      </c>
      <c r="F147" s="39">
        <v>0</v>
      </c>
      <c r="G147" s="39">
        <v>2762.5</v>
      </c>
      <c r="H147" s="39">
        <v>0</v>
      </c>
    </row>
    <row r="148" spans="1:8" ht="25.5" x14ac:dyDescent="0.25">
      <c r="A148" s="64">
        <v>42</v>
      </c>
      <c r="B148" s="65"/>
      <c r="C148" s="66"/>
      <c r="D148" s="55" t="s">
        <v>32</v>
      </c>
      <c r="E148" s="67">
        <v>145050</v>
      </c>
      <c r="F148" s="44">
        <v>145050</v>
      </c>
      <c r="G148" s="44">
        <f>SUM(G149:G152)</f>
        <v>144788.74000000002</v>
      </c>
      <c r="H148" s="44">
        <f t="shared" si="2"/>
        <v>99.819882799034829</v>
      </c>
    </row>
    <row r="149" spans="1:8" x14ac:dyDescent="0.25">
      <c r="A149" s="52">
        <v>4221</v>
      </c>
      <c r="B149" s="53"/>
      <c r="C149" s="54"/>
      <c r="D149" s="19" t="s">
        <v>211</v>
      </c>
      <c r="E149" s="72">
        <v>0</v>
      </c>
      <c r="F149" s="39">
        <v>0</v>
      </c>
      <c r="G149" s="39">
        <v>41357.730000000003</v>
      </c>
      <c r="H149" s="39">
        <v>0</v>
      </c>
    </row>
    <row r="150" spans="1:8" x14ac:dyDescent="0.25">
      <c r="A150" s="52">
        <v>4223</v>
      </c>
      <c r="B150" s="53"/>
      <c r="C150" s="54"/>
      <c r="D150" s="19" t="s">
        <v>213</v>
      </c>
      <c r="E150" s="72">
        <v>0</v>
      </c>
      <c r="F150" s="39">
        <v>0</v>
      </c>
      <c r="G150" s="39">
        <v>54800</v>
      </c>
      <c r="H150" s="39">
        <v>0</v>
      </c>
    </row>
    <row r="151" spans="1:8" x14ac:dyDescent="0.25">
      <c r="A151" s="52">
        <v>4224</v>
      </c>
      <c r="B151" s="53"/>
      <c r="C151" s="54"/>
      <c r="D151" s="19" t="s">
        <v>214</v>
      </c>
      <c r="E151" s="72">
        <v>0</v>
      </c>
      <c r="F151" s="39">
        <v>0</v>
      </c>
      <c r="G151" s="39">
        <v>30903.88</v>
      </c>
      <c r="H151" s="39">
        <v>0</v>
      </c>
    </row>
    <row r="152" spans="1:8" ht="25.5" x14ac:dyDescent="0.25">
      <c r="A152" s="52">
        <v>4227</v>
      </c>
      <c r="B152" s="53"/>
      <c r="C152" s="54"/>
      <c r="D152" s="19" t="s">
        <v>215</v>
      </c>
      <c r="E152" s="72">
        <v>0</v>
      </c>
      <c r="F152" s="39">
        <v>0</v>
      </c>
      <c r="G152" s="39">
        <v>17727.13</v>
      </c>
      <c r="H152" s="39">
        <v>0</v>
      </c>
    </row>
    <row r="153" spans="1:8" ht="25.5" x14ac:dyDescent="0.25">
      <c r="A153" s="64">
        <v>45</v>
      </c>
      <c r="B153" s="65"/>
      <c r="C153" s="66"/>
      <c r="D153" s="55" t="s">
        <v>33</v>
      </c>
      <c r="E153" s="44">
        <v>13628.5</v>
      </c>
      <c r="F153" s="44">
        <v>13628.5</v>
      </c>
      <c r="G153" s="44">
        <f>SUM(G154)</f>
        <v>13628.46</v>
      </c>
      <c r="H153" s="44">
        <f t="shared" si="2"/>
        <v>99.999706497413499</v>
      </c>
    </row>
    <row r="154" spans="1:8" ht="25.5" x14ac:dyDescent="0.25">
      <c r="A154" s="52">
        <v>4511</v>
      </c>
      <c r="B154" s="53"/>
      <c r="C154" s="54"/>
      <c r="D154" s="57" t="s">
        <v>216</v>
      </c>
      <c r="E154" s="39">
        <v>0</v>
      </c>
      <c r="F154" s="39">
        <v>0</v>
      </c>
      <c r="G154" s="39">
        <v>13628.46</v>
      </c>
      <c r="H154" s="39">
        <v>0</v>
      </c>
    </row>
    <row r="155" spans="1:8" ht="15" customHeight="1" x14ac:dyDescent="0.25">
      <c r="A155" s="126" t="s">
        <v>117</v>
      </c>
      <c r="B155" s="127"/>
      <c r="C155" s="128"/>
      <c r="D155" s="75" t="s">
        <v>118</v>
      </c>
      <c r="E155" s="79">
        <f>SUM(E156)</f>
        <v>265445</v>
      </c>
      <c r="F155" s="79">
        <f>SUM(F157)</f>
        <v>265445</v>
      </c>
      <c r="G155" s="79">
        <f>SUM(G157)</f>
        <v>265445</v>
      </c>
      <c r="H155" s="79">
        <f t="shared" si="2"/>
        <v>100</v>
      </c>
    </row>
    <row r="156" spans="1:8" ht="15" customHeight="1" x14ac:dyDescent="0.25">
      <c r="A156" s="129" t="s">
        <v>86</v>
      </c>
      <c r="B156" s="130"/>
      <c r="C156" s="131"/>
      <c r="D156" s="80" t="s">
        <v>118</v>
      </c>
      <c r="E156" s="81">
        <f>SUM(E157)</f>
        <v>265445</v>
      </c>
      <c r="F156" s="81">
        <f t="shared" ref="F156:G156" si="8">SUM(F157)</f>
        <v>265445</v>
      </c>
      <c r="G156" s="81">
        <f t="shared" si="8"/>
        <v>265445</v>
      </c>
      <c r="H156" s="81">
        <f t="shared" si="2"/>
        <v>100</v>
      </c>
    </row>
    <row r="157" spans="1:8" x14ac:dyDescent="0.25">
      <c r="A157" s="135" t="s">
        <v>111</v>
      </c>
      <c r="B157" s="136"/>
      <c r="C157" s="137"/>
      <c r="D157" s="82" t="s">
        <v>112</v>
      </c>
      <c r="E157" s="83">
        <f>SUM(E158)</f>
        <v>265445</v>
      </c>
      <c r="F157" s="83">
        <f>SUM(F158)</f>
        <v>265445</v>
      </c>
      <c r="G157" s="83">
        <f>SUM(G158)</f>
        <v>265445</v>
      </c>
      <c r="H157" s="83">
        <f t="shared" si="2"/>
        <v>100</v>
      </c>
    </row>
    <row r="158" spans="1:8" ht="25.5" x14ac:dyDescent="0.25">
      <c r="A158" s="138">
        <v>54</v>
      </c>
      <c r="B158" s="139"/>
      <c r="C158" s="140"/>
      <c r="D158" s="55" t="s">
        <v>73</v>
      </c>
      <c r="E158" s="44">
        <v>265445</v>
      </c>
      <c r="F158" s="44">
        <v>265445</v>
      </c>
      <c r="G158" s="44">
        <f>SUM(G159)</f>
        <v>265445</v>
      </c>
      <c r="H158" s="44">
        <f t="shared" si="2"/>
        <v>100</v>
      </c>
    </row>
    <row r="159" spans="1:8" ht="38.25" x14ac:dyDescent="0.25">
      <c r="A159" s="52">
        <v>5443</v>
      </c>
      <c r="B159" s="53"/>
      <c r="C159" s="54"/>
      <c r="D159" s="57" t="s">
        <v>218</v>
      </c>
      <c r="E159" s="39">
        <v>0</v>
      </c>
      <c r="F159" s="39">
        <v>0</v>
      </c>
      <c r="G159" s="39">
        <v>265445</v>
      </c>
      <c r="H159" s="39">
        <v>0</v>
      </c>
    </row>
    <row r="160" spans="1:8" ht="30" x14ac:dyDescent="0.25">
      <c r="A160" s="126" t="s">
        <v>84</v>
      </c>
      <c r="B160" s="127"/>
      <c r="C160" s="128"/>
      <c r="D160" s="75" t="s">
        <v>224</v>
      </c>
      <c r="E160" s="79">
        <f>SUM(E161)</f>
        <v>39239.72</v>
      </c>
      <c r="F160" s="79">
        <f>SUM(F162)</f>
        <v>39239.72</v>
      </c>
      <c r="G160" s="79">
        <f>SUM(G162)</f>
        <v>17566.96</v>
      </c>
      <c r="H160" s="79">
        <f t="shared" ref="H160" si="9">SUM(G160/F160)*100</f>
        <v>44.768311292741124</v>
      </c>
    </row>
    <row r="161" spans="1:8" ht="38.25" customHeight="1" x14ac:dyDescent="0.25">
      <c r="A161" s="129" t="s">
        <v>119</v>
      </c>
      <c r="B161" s="130"/>
      <c r="C161" s="131"/>
      <c r="D161" s="80" t="s">
        <v>120</v>
      </c>
      <c r="E161" s="81">
        <f t="shared" ref="E161:G161" si="10">SUM(E162)</f>
        <v>39239.72</v>
      </c>
      <c r="F161" s="81">
        <f t="shared" si="10"/>
        <v>39239.72</v>
      </c>
      <c r="G161" s="81">
        <f t="shared" si="10"/>
        <v>17566.96</v>
      </c>
      <c r="H161" s="81">
        <f t="shared" si="2"/>
        <v>44.768311292741124</v>
      </c>
    </row>
    <row r="162" spans="1:8" x14ac:dyDescent="0.25">
      <c r="A162" s="135" t="s">
        <v>103</v>
      </c>
      <c r="B162" s="136"/>
      <c r="C162" s="137"/>
      <c r="D162" s="82" t="s">
        <v>104</v>
      </c>
      <c r="E162" s="83">
        <f>SUM(E163+E165)</f>
        <v>39239.72</v>
      </c>
      <c r="F162" s="83">
        <f>SUM(F163+F165)</f>
        <v>39239.72</v>
      </c>
      <c r="G162" s="83">
        <f>SUM(G163)</f>
        <v>17566.96</v>
      </c>
      <c r="H162" s="83">
        <f t="shared" si="2"/>
        <v>44.768311292741124</v>
      </c>
    </row>
    <row r="163" spans="1:8" x14ac:dyDescent="0.25">
      <c r="A163" s="138">
        <v>32</v>
      </c>
      <c r="B163" s="139"/>
      <c r="C163" s="140"/>
      <c r="D163" s="55" t="s">
        <v>28</v>
      </c>
      <c r="E163" s="44">
        <v>23223.040000000001</v>
      </c>
      <c r="F163" s="44">
        <v>23223.040000000001</v>
      </c>
      <c r="G163" s="44">
        <f>SUM(G164)</f>
        <v>17566.96</v>
      </c>
      <c r="H163" s="44">
        <f t="shared" si="2"/>
        <v>75.644532326517108</v>
      </c>
    </row>
    <row r="164" spans="1:8" x14ac:dyDescent="0.25">
      <c r="A164" s="52">
        <v>3237</v>
      </c>
      <c r="B164" s="53"/>
      <c r="C164" s="54"/>
      <c r="D164" s="57" t="s">
        <v>191</v>
      </c>
      <c r="E164" s="39"/>
      <c r="F164" s="39">
        <v>0</v>
      </c>
      <c r="G164" s="39">
        <v>17566.96</v>
      </c>
      <c r="H164" s="39">
        <v>0</v>
      </c>
    </row>
    <row r="165" spans="1:8" ht="25.5" x14ac:dyDescent="0.25">
      <c r="A165" s="138">
        <v>45</v>
      </c>
      <c r="B165" s="139"/>
      <c r="C165" s="140"/>
      <c r="D165" s="55" t="s">
        <v>33</v>
      </c>
      <c r="E165" s="44">
        <v>16016.68</v>
      </c>
      <c r="F165" s="44">
        <v>16016.68</v>
      </c>
      <c r="G165" s="44">
        <v>0</v>
      </c>
      <c r="H165" s="44">
        <f t="shared" si="2"/>
        <v>0</v>
      </c>
    </row>
    <row r="166" spans="1:8" x14ac:dyDescent="0.25">
      <c r="E166" s="58"/>
      <c r="G166" s="58"/>
      <c r="H166" s="58"/>
    </row>
  </sheetData>
  <mergeCells count="76">
    <mergeCell ref="A160:C160"/>
    <mergeCell ref="A64:C64"/>
    <mergeCell ref="A118:C118"/>
    <mergeCell ref="A23:C23"/>
    <mergeCell ref="A17:C17"/>
    <mergeCell ref="A18:C18"/>
    <mergeCell ref="A53:C53"/>
    <mergeCell ref="A140:C140"/>
    <mergeCell ref="A143:C143"/>
    <mergeCell ref="A144:C144"/>
    <mergeCell ref="A157:C157"/>
    <mergeCell ref="A158:C158"/>
    <mergeCell ref="A145:C145"/>
    <mergeCell ref="A146:C146"/>
    <mergeCell ref="A155:C155"/>
    <mergeCell ref="A156:C156"/>
    <mergeCell ref="A1:H1"/>
    <mergeCell ref="A7:D7"/>
    <mergeCell ref="A8:D8"/>
    <mergeCell ref="A9:D9"/>
    <mergeCell ref="A3:H3"/>
    <mergeCell ref="A5:D5"/>
    <mergeCell ref="A6:D6"/>
    <mergeCell ref="A132:C132"/>
    <mergeCell ref="A133:C133"/>
    <mergeCell ref="A20:C20"/>
    <mergeCell ref="A21:C21"/>
    <mergeCell ref="A22:C22"/>
    <mergeCell ref="A56:C56"/>
    <mergeCell ref="A57:C57"/>
    <mergeCell ref="A59:C59"/>
    <mergeCell ref="A110:C110"/>
    <mergeCell ref="A126:C126"/>
    <mergeCell ref="A125:C125"/>
    <mergeCell ref="A70:C70"/>
    <mergeCell ref="A71:B71"/>
    <mergeCell ref="A72:B72"/>
    <mergeCell ref="A73:B73"/>
    <mergeCell ref="A65:C65"/>
    <mergeCell ref="A165:C165"/>
    <mergeCell ref="A161:C161"/>
    <mergeCell ref="A162:C162"/>
    <mergeCell ref="A163:C163"/>
    <mergeCell ref="A95:C95"/>
    <mergeCell ref="A121:C121"/>
    <mergeCell ref="A122:C122"/>
    <mergeCell ref="A98:C98"/>
    <mergeCell ref="A107:C107"/>
    <mergeCell ref="A101:C101"/>
    <mergeCell ref="A112:C112"/>
    <mergeCell ref="A113:C113"/>
    <mergeCell ref="A138:C138"/>
    <mergeCell ref="A139:C139"/>
    <mergeCell ref="A134:C134"/>
    <mergeCell ref="A127:C127"/>
    <mergeCell ref="A19:C19"/>
    <mergeCell ref="A24:C24"/>
    <mergeCell ref="A25:C25"/>
    <mergeCell ref="A26:C26"/>
    <mergeCell ref="A16:C16"/>
    <mergeCell ref="A14:C14"/>
    <mergeCell ref="A15:C15"/>
    <mergeCell ref="A10:D10"/>
    <mergeCell ref="A11:D11"/>
    <mergeCell ref="A13:D13"/>
    <mergeCell ref="A12:D12"/>
    <mergeCell ref="A67:C67"/>
    <mergeCell ref="A68:C68"/>
    <mergeCell ref="A69:C69"/>
    <mergeCell ref="A61:C61"/>
    <mergeCell ref="A63:C63"/>
    <mergeCell ref="A28:C28"/>
    <mergeCell ref="A29:C29"/>
    <mergeCell ref="A31:C31"/>
    <mergeCell ref="A30:C30"/>
    <mergeCell ref="A27:C27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'POSEBNI DIO'!Podrucje_ispisa</vt:lpstr>
      <vt:lpstr>'Prihodi i rashodi po izvorima'!Podrucje_ispisa</vt:lpstr>
      <vt:lpstr>'Rashodi prema funkcijskoj kl'!Podrucje_ispisa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Marija Lacković</dc:creator>
  <cp:keywords/>
  <dc:description/>
  <cp:lastModifiedBy>Petra Sočan</cp:lastModifiedBy>
  <cp:revision/>
  <cp:lastPrinted>2025-03-14T07:58:45Z</cp:lastPrinted>
  <dcterms:created xsi:type="dcterms:W3CDTF">2022-08-12T12:51:27Z</dcterms:created>
  <dcterms:modified xsi:type="dcterms:W3CDTF">2025-03-26T08:00:54Z</dcterms:modified>
  <cp:category/>
  <cp:contentStatus/>
</cp:coreProperties>
</file>